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trlProps/ctrlProp1.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trlProps/ctrlProp2.xml" ContentType="application/vnd.ms-excel.controlpropertie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trlProps/ctrlProp3.xml" ContentType="application/vnd.ms-excel.controlproperti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tabRatio="742"/>
  </bookViews>
  <sheets>
    <sheet name="Contents &amp; guidance" sheetId="2" r:id="rId1"/>
    <sheet name="Summary" sheetId="1" r:id="rId2"/>
    <sheet name="By age at end of 2010" sheetId="5" r:id="rId3"/>
    <sheet name="By age and SCN (Eng only)" sheetId="10" r:id="rId4"/>
    <sheet name="By age at diagnosis" sheetId="8" r:id="rId5"/>
    <sheet name="By Deprivation (Eng only)" sheetId="13" r:id="rId6"/>
    <sheet name="Data Tab 2" sheetId="6" state="hidden" r:id="rId7"/>
    <sheet name="Data Tab 3" sheetId="9" state="hidden" r:id="rId8"/>
    <sheet name="Data Tab 4" sheetId="11" state="hidden" r:id="rId9"/>
    <sheet name="Control" sheetId="7" state="hidden" r:id="rId10"/>
  </sheets>
  <definedNames>
    <definedName name="_xlnm.Print_Area" localSheetId="3">'By age and SCN (Eng only)'!$B$2:$Z$117</definedName>
    <definedName name="_xlnm.Print_Area" localSheetId="4">'By age at diagnosis'!$B$2:$Z$119</definedName>
    <definedName name="_xlnm.Print_Area" localSheetId="2">'By age at end of 2010'!$B$2:$Z$67</definedName>
    <definedName name="_xlnm.Print_Area" localSheetId="5">'By Deprivation (Eng only)'!$B$2:$T$49</definedName>
    <definedName name="_xlnm.Print_Area" localSheetId="0">'Contents &amp; guidance'!$B$2:$E$87</definedName>
    <definedName name="_xlnm.Print_Area" localSheetId="1">Summary!$B$2:$Z$66</definedName>
  </definedNames>
  <calcPr calcId="145621"/>
</workbook>
</file>

<file path=xl/calcChain.xml><?xml version="1.0" encoding="utf-8"?>
<calcChain xmlns="http://schemas.openxmlformats.org/spreadsheetml/2006/main">
  <c r="S40" i="13" l="1"/>
  <c r="R40" i="13"/>
  <c r="Q40" i="13"/>
  <c r="P40" i="13"/>
  <c r="S39" i="13"/>
  <c r="R39" i="13"/>
  <c r="Q39" i="13"/>
  <c r="P39" i="13"/>
  <c r="S38" i="13"/>
  <c r="R38" i="13"/>
  <c r="Q38" i="13"/>
  <c r="P38" i="13"/>
  <c r="S37" i="13"/>
  <c r="R37" i="13"/>
  <c r="Q37" i="13"/>
  <c r="P37" i="13"/>
  <c r="S36" i="13"/>
  <c r="S41" i="13" s="1"/>
  <c r="R36" i="13"/>
  <c r="R41" i="13" s="1"/>
  <c r="Q36" i="13"/>
  <c r="Q41" i="13" s="1"/>
  <c r="P36" i="13"/>
  <c r="P41" i="13" s="1"/>
  <c r="M40" i="13"/>
  <c r="L40" i="13"/>
  <c r="K40" i="13"/>
  <c r="J40" i="13"/>
  <c r="M39" i="13"/>
  <c r="L39" i="13"/>
  <c r="K39" i="13"/>
  <c r="J39" i="13"/>
  <c r="M38" i="13"/>
  <c r="L38" i="13"/>
  <c r="K38" i="13"/>
  <c r="J38" i="13"/>
  <c r="M37" i="13"/>
  <c r="L37" i="13"/>
  <c r="K37" i="13"/>
  <c r="J37" i="13"/>
  <c r="M36" i="13"/>
  <c r="M41" i="13" s="1"/>
  <c r="L36" i="13"/>
  <c r="L41" i="13" s="1"/>
  <c r="K36" i="13"/>
  <c r="K41" i="13" s="1"/>
  <c r="J36" i="13"/>
  <c r="J41" i="13" s="1"/>
  <c r="G40" i="13"/>
  <c r="F40" i="13"/>
  <c r="E40" i="13"/>
  <c r="G39" i="13"/>
  <c r="F39" i="13"/>
  <c r="E39" i="13"/>
  <c r="G38" i="13"/>
  <c r="F38" i="13"/>
  <c r="E38" i="13"/>
  <c r="G37" i="13"/>
  <c r="F37" i="13"/>
  <c r="E37" i="13"/>
  <c r="G36" i="13"/>
  <c r="F36" i="13"/>
  <c r="E36" i="13"/>
  <c r="D40" i="13"/>
  <c r="D39" i="13"/>
  <c r="D38" i="13"/>
  <c r="D37" i="13"/>
  <c r="D36" i="13"/>
  <c r="H21" i="13"/>
  <c r="T21" i="13"/>
  <c r="T20" i="13"/>
  <c r="T19" i="13"/>
  <c r="T39" i="13" s="1"/>
  <c r="T18" i="13"/>
  <c r="T17" i="13"/>
  <c r="T37" i="13" s="1"/>
  <c r="T16" i="13"/>
  <c r="N21" i="13"/>
  <c r="N20" i="13"/>
  <c r="N19" i="13"/>
  <c r="N18" i="13"/>
  <c r="N17" i="13"/>
  <c r="N37" i="13" s="1"/>
  <c r="N16" i="13"/>
  <c r="H18" i="13"/>
  <c r="H20" i="13"/>
  <c r="H19" i="13"/>
  <c r="H17" i="13"/>
  <c r="H37" i="13" s="1"/>
  <c r="H16" i="13"/>
  <c r="E286" i="11"/>
  <c r="F286" i="11"/>
  <c r="G286" i="11"/>
  <c r="H286" i="11"/>
  <c r="I286" i="11"/>
  <c r="J286" i="11"/>
  <c r="K286" i="11"/>
  <c r="E287" i="11"/>
  <c r="F287" i="11"/>
  <c r="G287" i="11"/>
  <c r="H287" i="11"/>
  <c r="I287" i="11"/>
  <c r="J287" i="11"/>
  <c r="K287" i="11"/>
  <c r="E288" i="11"/>
  <c r="F288" i="11"/>
  <c r="G288" i="11"/>
  <c r="H288" i="11"/>
  <c r="I288" i="11"/>
  <c r="J288" i="11"/>
  <c r="K288" i="11"/>
  <c r="E289" i="11"/>
  <c r="F289" i="11"/>
  <c r="G289" i="11"/>
  <c r="H289" i="11"/>
  <c r="I289" i="11"/>
  <c r="J289" i="11"/>
  <c r="K289" i="11"/>
  <c r="E290" i="11"/>
  <c r="F290" i="11"/>
  <c r="G290" i="11"/>
  <c r="H290" i="11"/>
  <c r="I290" i="11"/>
  <c r="J290" i="11"/>
  <c r="K290" i="11"/>
  <c r="E291" i="11"/>
  <c r="F291" i="11"/>
  <c r="G291" i="11"/>
  <c r="H291" i="11"/>
  <c r="I291" i="11"/>
  <c r="J291" i="11"/>
  <c r="K291" i="11"/>
  <c r="F285" i="11"/>
  <c r="G285" i="11"/>
  <c r="H285" i="11"/>
  <c r="I285" i="11"/>
  <c r="J285" i="11"/>
  <c r="K285" i="11"/>
  <c r="E285" i="11"/>
  <c r="K284" i="11"/>
  <c r="J284" i="11"/>
  <c r="I284" i="11"/>
  <c r="H284" i="11"/>
  <c r="G284" i="11"/>
  <c r="F284" i="11"/>
  <c r="E284" i="11"/>
  <c r="K276" i="11"/>
  <c r="J276" i="11"/>
  <c r="I276" i="11"/>
  <c r="H276" i="11"/>
  <c r="G276" i="11"/>
  <c r="F276" i="11"/>
  <c r="E276" i="11"/>
  <c r="E262" i="11"/>
  <c r="F262" i="11"/>
  <c r="G262" i="11"/>
  <c r="H262" i="11"/>
  <c r="I262" i="11"/>
  <c r="J262" i="11"/>
  <c r="K262" i="11"/>
  <c r="E263" i="11"/>
  <c r="F263" i="11"/>
  <c r="G263" i="11"/>
  <c r="H263" i="11"/>
  <c r="I263" i="11"/>
  <c r="J263" i="11"/>
  <c r="K263" i="11"/>
  <c r="E264" i="11"/>
  <c r="F264" i="11"/>
  <c r="G264" i="11"/>
  <c r="H264" i="11"/>
  <c r="I264" i="11"/>
  <c r="I268" i="11" s="1"/>
  <c r="J264" i="11"/>
  <c r="K264" i="11"/>
  <c r="E265" i="11"/>
  <c r="F265" i="11"/>
  <c r="G265" i="11"/>
  <c r="H265" i="11"/>
  <c r="I265" i="11"/>
  <c r="J265" i="11"/>
  <c r="K265" i="11"/>
  <c r="E266" i="11"/>
  <c r="F266" i="11"/>
  <c r="G266" i="11"/>
  <c r="H266" i="11"/>
  <c r="I266" i="11"/>
  <c r="J266" i="11"/>
  <c r="K266" i="11"/>
  <c r="E267" i="11"/>
  <c r="F267" i="11"/>
  <c r="G267" i="11"/>
  <c r="H267" i="11"/>
  <c r="I267" i="11"/>
  <c r="J267" i="11"/>
  <c r="K267" i="11"/>
  <c r="F261" i="11"/>
  <c r="F268" i="11" s="1"/>
  <c r="G261" i="11"/>
  <c r="H261" i="11"/>
  <c r="I261" i="11"/>
  <c r="J261" i="11"/>
  <c r="J268" i="11" s="1"/>
  <c r="K261" i="11"/>
  <c r="E261" i="11"/>
  <c r="K260" i="11"/>
  <c r="J260" i="11"/>
  <c r="I260" i="11"/>
  <c r="H260" i="11"/>
  <c r="G260" i="11"/>
  <c r="F260" i="11"/>
  <c r="E260" i="11"/>
  <c r="K252" i="11"/>
  <c r="J252" i="11"/>
  <c r="I252" i="11"/>
  <c r="H252" i="11"/>
  <c r="G252" i="11"/>
  <c r="F252" i="11"/>
  <c r="E252" i="11"/>
  <c r="E238" i="11"/>
  <c r="F238" i="11"/>
  <c r="G238" i="11"/>
  <c r="H238" i="11"/>
  <c r="I238" i="11"/>
  <c r="J238" i="11"/>
  <c r="K238" i="11"/>
  <c r="E239" i="11"/>
  <c r="F239" i="11"/>
  <c r="G239" i="11"/>
  <c r="H239" i="11"/>
  <c r="I239" i="11"/>
  <c r="J239" i="11"/>
  <c r="K239" i="11"/>
  <c r="E240" i="11"/>
  <c r="F240" i="11"/>
  <c r="G240" i="11"/>
  <c r="H240" i="11"/>
  <c r="I240" i="11"/>
  <c r="J240" i="11"/>
  <c r="K240" i="11"/>
  <c r="E241" i="11"/>
  <c r="F241" i="11"/>
  <c r="G241" i="11"/>
  <c r="H241" i="11"/>
  <c r="I241" i="11"/>
  <c r="J241" i="11"/>
  <c r="K241" i="11"/>
  <c r="E242" i="11"/>
  <c r="F242" i="11"/>
  <c r="G242" i="11"/>
  <c r="H242" i="11"/>
  <c r="I242" i="11"/>
  <c r="J242" i="11"/>
  <c r="K242" i="11"/>
  <c r="E243" i="11"/>
  <c r="F243" i="11"/>
  <c r="G243" i="11"/>
  <c r="H243" i="11"/>
  <c r="I243" i="11"/>
  <c r="J243" i="11"/>
  <c r="K243" i="11"/>
  <c r="F237" i="11"/>
  <c r="G237" i="11"/>
  <c r="H237" i="11"/>
  <c r="I237" i="11"/>
  <c r="J237" i="11"/>
  <c r="K237" i="11"/>
  <c r="E237" i="11"/>
  <c r="K236" i="11"/>
  <c r="J236" i="11"/>
  <c r="I236" i="11"/>
  <c r="H236" i="11"/>
  <c r="G236" i="11"/>
  <c r="F236" i="11"/>
  <c r="E236" i="11"/>
  <c r="K228" i="11"/>
  <c r="J228" i="11"/>
  <c r="I228" i="11"/>
  <c r="H228" i="11"/>
  <c r="G228" i="11"/>
  <c r="F228" i="11"/>
  <c r="E228" i="11"/>
  <c r="E214" i="11"/>
  <c r="F214" i="11"/>
  <c r="G214" i="11"/>
  <c r="H214" i="11"/>
  <c r="I214" i="11"/>
  <c r="J214" i="11"/>
  <c r="K214" i="11"/>
  <c r="E215" i="11"/>
  <c r="F215" i="11"/>
  <c r="G215" i="11"/>
  <c r="H215" i="11"/>
  <c r="I215" i="11"/>
  <c r="J215" i="11"/>
  <c r="K215" i="11"/>
  <c r="E216" i="11"/>
  <c r="F216" i="11"/>
  <c r="G216" i="11"/>
  <c r="H216" i="11"/>
  <c r="I216" i="11"/>
  <c r="J216" i="11"/>
  <c r="K216" i="11"/>
  <c r="E217" i="11"/>
  <c r="F217" i="11"/>
  <c r="G217" i="11"/>
  <c r="H217" i="11"/>
  <c r="I217" i="11"/>
  <c r="J217" i="11"/>
  <c r="K217" i="11"/>
  <c r="E218" i="11"/>
  <c r="F218" i="11"/>
  <c r="G218" i="11"/>
  <c r="H218" i="11"/>
  <c r="I218" i="11"/>
  <c r="J218" i="11"/>
  <c r="K218" i="11"/>
  <c r="E219" i="11"/>
  <c r="F219" i="11"/>
  <c r="G219" i="11"/>
  <c r="H219" i="11"/>
  <c r="I219" i="11"/>
  <c r="J219" i="11"/>
  <c r="K219" i="11"/>
  <c r="F213" i="11"/>
  <c r="G213" i="11"/>
  <c r="H213" i="11"/>
  <c r="I213" i="11"/>
  <c r="J213" i="11"/>
  <c r="K213" i="11"/>
  <c r="E213" i="11"/>
  <c r="K212" i="11"/>
  <c r="J212" i="11"/>
  <c r="I212" i="11"/>
  <c r="H212" i="11"/>
  <c r="G212" i="11"/>
  <c r="F212" i="11"/>
  <c r="E212" i="11"/>
  <c r="K204" i="11"/>
  <c r="J204" i="11"/>
  <c r="I204" i="11"/>
  <c r="H204" i="11"/>
  <c r="G204" i="11"/>
  <c r="F204" i="11"/>
  <c r="E204" i="11"/>
  <c r="E190" i="11"/>
  <c r="F190" i="11"/>
  <c r="G190" i="11"/>
  <c r="H190" i="11"/>
  <c r="I190" i="11"/>
  <c r="J190" i="11"/>
  <c r="K190" i="11"/>
  <c r="E191" i="11"/>
  <c r="F191" i="11"/>
  <c r="G191" i="11"/>
  <c r="H191" i="11"/>
  <c r="I191" i="11"/>
  <c r="J191" i="11"/>
  <c r="K191" i="11"/>
  <c r="E192" i="11"/>
  <c r="F192" i="11"/>
  <c r="G192" i="11"/>
  <c r="H192" i="11"/>
  <c r="I192" i="11"/>
  <c r="J192" i="11"/>
  <c r="K192" i="11"/>
  <c r="E193" i="11"/>
  <c r="F193" i="11"/>
  <c r="G193" i="11"/>
  <c r="H193" i="11"/>
  <c r="I193" i="11"/>
  <c r="J193" i="11"/>
  <c r="K193" i="11"/>
  <c r="E194" i="11"/>
  <c r="F194" i="11"/>
  <c r="G194" i="11"/>
  <c r="H194" i="11"/>
  <c r="I194" i="11"/>
  <c r="J194" i="11"/>
  <c r="K194" i="11"/>
  <c r="E195" i="11"/>
  <c r="F195" i="11"/>
  <c r="G195" i="11"/>
  <c r="H195" i="11"/>
  <c r="I195" i="11"/>
  <c r="J195" i="11"/>
  <c r="K195" i="11"/>
  <c r="F189" i="11"/>
  <c r="G189" i="11"/>
  <c r="H189" i="11"/>
  <c r="I189" i="11"/>
  <c r="J189" i="11"/>
  <c r="K189" i="11"/>
  <c r="E189" i="11"/>
  <c r="K188" i="11"/>
  <c r="J188" i="11"/>
  <c r="I188" i="11"/>
  <c r="H188" i="11"/>
  <c r="G188" i="11"/>
  <c r="F188" i="11"/>
  <c r="E188" i="11"/>
  <c r="K180" i="11"/>
  <c r="J180" i="11"/>
  <c r="I180" i="11"/>
  <c r="H180" i="11"/>
  <c r="G180" i="11"/>
  <c r="F180" i="11"/>
  <c r="E180" i="11"/>
  <c r="E166" i="11"/>
  <c r="F166" i="11"/>
  <c r="G166" i="11"/>
  <c r="H166" i="11"/>
  <c r="I166" i="11"/>
  <c r="J166" i="11"/>
  <c r="K166" i="11"/>
  <c r="E167" i="11"/>
  <c r="F167" i="11"/>
  <c r="G167" i="11"/>
  <c r="H167" i="11"/>
  <c r="I167" i="11"/>
  <c r="J167" i="11"/>
  <c r="K167" i="11"/>
  <c r="E168" i="11"/>
  <c r="F168" i="11"/>
  <c r="G168" i="11"/>
  <c r="H168" i="11"/>
  <c r="I168" i="11"/>
  <c r="J168" i="11"/>
  <c r="K168" i="11"/>
  <c r="E169" i="11"/>
  <c r="F169" i="11"/>
  <c r="G169" i="11"/>
  <c r="H169" i="11"/>
  <c r="I169" i="11"/>
  <c r="J169" i="11"/>
  <c r="K169" i="11"/>
  <c r="E170" i="11"/>
  <c r="F170" i="11"/>
  <c r="G170" i="11"/>
  <c r="H170" i="11"/>
  <c r="I170" i="11"/>
  <c r="J170" i="11"/>
  <c r="K170" i="11"/>
  <c r="E171" i="11"/>
  <c r="F171" i="11"/>
  <c r="G171" i="11"/>
  <c r="H171" i="11"/>
  <c r="I171" i="11"/>
  <c r="J171" i="11"/>
  <c r="K171" i="11"/>
  <c r="F165" i="11"/>
  <c r="G165" i="11"/>
  <c r="H165" i="11"/>
  <c r="I165" i="11"/>
  <c r="J165" i="11"/>
  <c r="K165" i="11"/>
  <c r="E165" i="11"/>
  <c r="K164" i="11"/>
  <c r="J164" i="11"/>
  <c r="I164" i="11"/>
  <c r="H164" i="11"/>
  <c r="G164" i="11"/>
  <c r="F164" i="11"/>
  <c r="E164" i="11"/>
  <c r="K156" i="11"/>
  <c r="J156" i="11"/>
  <c r="I156" i="11"/>
  <c r="H156" i="11"/>
  <c r="G156" i="11"/>
  <c r="F156" i="11"/>
  <c r="E156" i="11"/>
  <c r="E142" i="11"/>
  <c r="F142" i="11"/>
  <c r="G142" i="11"/>
  <c r="H142" i="11"/>
  <c r="I142" i="11"/>
  <c r="J142" i="11"/>
  <c r="K142" i="11"/>
  <c r="E143" i="11"/>
  <c r="F143" i="11"/>
  <c r="G143" i="11"/>
  <c r="H143" i="11"/>
  <c r="I143" i="11"/>
  <c r="J143" i="11"/>
  <c r="K143" i="11"/>
  <c r="E144" i="11"/>
  <c r="F144" i="11"/>
  <c r="G144" i="11"/>
  <c r="H144" i="11"/>
  <c r="I144" i="11"/>
  <c r="J144" i="11"/>
  <c r="K144" i="11"/>
  <c r="E145" i="11"/>
  <c r="F145" i="11"/>
  <c r="G145" i="11"/>
  <c r="H145" i="11"/>
  <c r="I145" i="11"/>
  <c r="J145" i="11"/>
  <c r="K145" i="11"/>
  <c r="E146" i="11"/>
  <c r="F146" i="11"/>
  <c r="G146" i="11"/>
  <c r="H146" i="11"/>
  <c r="I146" i="11"/>
  <c r="J146" i="11"/>
  <c r="K146" i="11"/>
  <c r="E147" i="11"/>
  <c r="F147" i="11"/>
  <c r="G147" i="11"/>
  <c r="H147" i="11"/>
  <c r="I147" i="11"/>
  <c r="J147" i="11"/>
  <c r="K147" i="11"/>
  <c r="F141" i="11"/>
  <c r="G141" i="11"/>
  <c r="H141" i="11"/>
  <c r="I141" i="11"/>
  <c r="J141" i="11"/>
  <c r="K141" i="11"/>
  <c r="E141" i="11"/>
  <c r="K140" i="11"/>
  <c r="J140" i="11"/>
  <c r="I140" i="11"/>
  <c r="H140" i="11"/>
  <c r="G140" i="11"/>
  <c r="F140" i="11"/>
  <c r="E140" i="11"/>
  <c r="K132" i="11"/>
  <c r="J132" i="11"/>
  <c r="I132" i="11"/>
  <c r="H132" i="11"/>
  <c r="G132" i="11"/>
  <c r="F132" i="11"/>
  <c r="E132" i="11"/>
  <c r="E118" i="11"/>
  <c r="F118" i="11"/>
  <c r="G118" i="11"/>
  <c r="H118" i="11"/>
  <c r="I118" i="11"/>
  <c r="J118" i="11"/>
  <c r="K118" i="11"/>
  <c r="E119" i="11"/>
  <c r="F119" i="11"/>
  <c r="G119" i="11"/>
  <c r="H119" i="11"/>
  <c r="I119" i="11"/>
  <c r="J119" i="11"/>
  <c r="K119" i="11"/>
  <c r="E120" i="11"/>
  <c r="F120" i="11"/>
  <c r="G120" i="11"/>
  <c r="H120" i="11"/>
  <c r="I120" i="11"/>
  <c r="J120" i="11"/>
  <c r="K120" i="11"/>
  <c r="E121" i="11"/>
  <c r="F121" i="11"/>
  <c r="G121" i="11"/>
  <c r="H121" i="11"/>
  <c r="I121" i="11"/>
  <c r="J121" i="11"/>
  <c r="K121" i="11"/>
  <c r="E122" i="11"/>
  <c r="F122" i="11"/>
  <c r="G122" i="11"/>
  <c r="H122" i="11"/>
  <c r="I122" i="11"/>
  <c r="J122" i="11"/>
  <c r="K122" i="11"/>
  <c r="E123" i="11"/>
  <c r="F123" i="11"/>
  <c r="G123" i="11"/>
  <c r="H123" i="11"/>
  <c r="I123" i="11"/>
  <c r="J123" i="11"/>
  <c r="K123" i="11"/>
  <c r="F117" i="11"/>
  <c r="G117" i="11"/>
  <c r="H117" i="11"/>
  <c r="I117" i="11"/>
  <c r="J117" i="11"/>
  <c r="K117" i="11"/>
  <c r="E117" i="11"/>
  <c r="K116" i="11"/>
  <c r="J116" i="11"/>
  <c r="I116" i="11"/>
  <c r="H116" i="11"/>
  <c r="G116" i="11"/>
  <c r="F116" i="11"/>
  <c r="E116" i="11"/>
  <c r="F108" i="11"/>
  <c r="G108" i="11"/>
  <c r="H108" i="11"/>
  <c r="I108" i="11"/>
  <c r="J108" i="11"/>
  <c r="K108" i="11"/>
  <c r="E108" i="11"/>
  <c r="E94" i="11"/>
  <c r="F94" i="11"/>
  <c r="G94" i="11"/>
  <c r="H94" i="11"/>
  <c r="I94" i="11"/>
  <c r="J94" i="11"/>
  <c r="K94" i="11"/>
  <c r="E95" i="11"/>
  <c r="F95" i="11"/>
  <c r="G95" i="11"/>
  <c r="H95" i="11"/>
  <c r="I95" i="11"/>
  <c r="J95" i="11"/>
  <c r="K95" i="11"/>
  <c r="E96" i="11"/>
  <c r="F96" i="11"/>
  <c r="G96" i="11"/>
  <c r="H96" i="11"/>
  <c r="I96" i="11"/>
  <c r="J96" i="11"/>
  <c r="K96" i="11"/>
  <c r="E97" i="11"/>
  <c r="F97" i="11"/>
  <c r="G97" i="11"/>
  <c r="H97" i="11"/>
  <c r="I97" i="11"/>
  <c r="J97" i="11"/>
  <c r="K97" i="11"/>
  <c r="E98" i="11"/>
  <c r="F98" i="11"/>
  <c r="G98" i="11"/>
  <c r="H98" i="11"/>
  <c r="I98" i="11"/>
  <c r="J98" i="11"/>
  <c r="K98" i="11"/>
  <c r="E99" i="11"/>
  <c r="F99" i="11"/>
  <c r="G99" i="11"/>
  <c r="H99" i="11"/>
  <c r="I99" i="11"/>
  <c r="J99" i="11"/>
  <c r="K99" i="11"/>
  <c r="F93" i="11"/>
  <c r="G93" i="11"/>
  <c r="H93" i="11"/>
  <c r="I93" i="11"/>
  <c r="J93" i="11"/>
  <c r="K93" i="11"/>
  <c r="E93" i="11"/>
  <c r="K92" i="11"/>
  <c r="J92" i="11"/>
  <c r="I92" i="11"/>
  <c r="H92" i="11"/>
  <c r="G92" i="11"/>
  <c r="F92" i="11"/>
  <c r="E92" i="11"/>
  <c r="K84" i="11"/>
  <c r="J84" i="11"/>
  <c r="I84" i="11"/>
  <c r="H84" i="11"/>
  <c r="G84" i="11"/>
  <c r="F84" i="11"/>
  <c r="E84" i="11"/>
  <c r="K68" i="11"/>
  <c r="J68" i="11"/>
  <c r="I68" i="11"/>
  <c r="H68" i="11"/>
  <c r="G68" i="11"/>
  <c r="F68" i="11"/>
  <c r="E68" i="11"/>
  <c r="K60" i="11"/>
  <c r="J60" i="11"/>
  <c r="I60" i="11"/>
  <c r="H60" i="11"/>
  <c r="G60" i="11"/>
  <c r="F60" i="11"/>
  <c r="E60" i="11"/>
  <c r="E70" i="11"/>
  <c r="F70" i="11"/>
  <c r="G70" i="11"/>
  <c r="H70" i="11"/>
  <c r="I70" i="11"/>
  <c r="J70" i="11"/>
  <c r="K70" i="11"/>
  <c r="E71" i="11"/>
  <c r="F71" i="11"/>
  <c r="G71" i="11"/>
  <c r="H71" i="11"/>
  <c r="I71" i="11"/>
  <c r="J71" i="11"/>
  <c r="K71" i="11"/>
  <c r="E72" i="11"/>
  <c r="F72" i="11"/>
  <c r="G72" i="11"/>
  <c r="H72" i="11"/>
  <c r="I72" i="11"/>
  <c r="J72" i="11"/>
  <c r="K72" i="11"/>
  <c r="E73" i="11"/>
  <c r="F73" i="11"/>
  <c r="G73" i="11"/>
  <c r="H73" i="11"/>
  <c r="I73" i="11"/>
  <c r="J73" i="11"/>
  <c r="K73" i="11"/>
  <c r="E74" i="11"/>
  <c r="F74" i="11"/>
  <c r="G74" i="11"/>
  <c r="H74" i="11"/>
  <c r="I74" i="11"/>
  <c r="J74" i="11"/>
  <c r="K74" i="11"/>
  <c r="E75" i="11"/>
  <c r="F75" i="11"/>
  <c r="G75" i="11"/>
  <c r="H75" i="11"/>
  <c r="I75" i="11"/>
  <c r="J75" i="11"/>
  <c r="K75" i="11"/>
  <c r="F69" i="11"/>
  <c r="G69" i="11"/>
  <c r="H69" i="11"/>
  <c r="H76" i="11" s="1"/>
  <c r="I69" i="11"/>
  <c r="J69" i="11"/>
  <c r="K69" i="11"/>
  <c r="E69" i="11"/>
  <c r="E76" i="11" s="1"/>
  <c r="E46" i="11"/>
  <c r="F46" i="11"/>
  <c r="G46" i="11"/>
  <c r="H46" i="11"/>
  <c r="I46" i="11"/>
  <c r="J46" i="11"/>
  <c r="K46" i="11"/>
  <c r="E47" i="11"/>
  <c r="F47" i="11"/>
  <c r="G47" i="11"/>
  <c r="H47" i="11"/>
  <c r="I47" i="11"/>
  <c r="J47" i="11"/>
  <c r="K47" i="11"/>
  <c r="E48" i="11"/>
  <c r="F48" i="11"/>
  <c r="G48" i="11"/>
  <c r="H48" i="11"/>
  <c r="I48" i="11"/>
  <c r="J48" i="11"/>
  <c r="K48" i="11"/>
  <c r="E49" i="11"/>
  <c r="F49" i="11"/>
  <c r="G49" i="11"/>
  <c r="H49" i="11"/>
  <c r="I49" i="11"/>
  <c r="J49" i="11"/>
  <c r="K49" i="11"/>
  <c r="E50" i="11"/>
  <c r="F50" i="11"/>
  <c r="G50" i="11"/>
  <c r="H50" i="11"/>
  <c r="I50" i="11"/>
  <c r="J50" i="11"/>
  <c r="K50" i="11"/>
  <c r="E51" i="11"/>
  <c r="F51" i="11"/>
  <c r="G51" i="11"/>
  <c r="H51" i="11"/>
  <c r="I51" i="11"/>
  <c r="J51" i="11"/>
  <c r="K51" i="11"/>
  <c r="F45" i="11"/>
  <c r="G45" i="11"/>
  <c r="G52" i="11" s="1"/>
  <c r="H45" i="11"/>
  <c r="I45" i="11"/>
  <c r="J45" i="11"/>
  <c r="K45" i="11"/>
  <c r="K52" i="11" s="1"/>
  <c r="E45" i="11"/>
  <c r="K44" i="11"/>
  <c r="J44" i="11"/>
  <c r="I44" i="11"/>
  <c r="H44" i="11"/>
  <c r="G44" i="11"/>
  <c r="F44" i="11"/>
  <c r="E44" i="11"/>
  <c r="F36" i="11"/>
  <c r="G36" i="11"/>
  <c r="H36" i="11"/>
  <c r="I36" i="11"/>
  <c r="J36" i="11"/>
  <c r="K36" i="11"/>
  <c r="E36" i="11"/>
  <c r="F21" i="11"/>
  <c r="G21" i="11"/>
  <c r="H21" i="11"/>
  <c r="I21" i="11"/>
  <c r="J21" i="11"/>
  <c r="K21" i="11"/>
  <c r="F22" i="11"/>
  <c r="G22" i="11"/>
  <c r="H22" i="11"/>
  <c r="I22" i="11"/>
  <c r="J22" i="11"/>
  <c r="K22" i="11"/>
  <c r="F23" i="11"/>
  <c r="G23" i="11"/>
  <c r="H23" i="11"/>
  <c r="I23" i="11"/>
  <c r="J23" i="11"/>
  <c r="K23" i="11"/>
  <c r="F24" i="11"/>
  <c r="G24" i="11"/>
  <c r="H24" i="11"/>
  <c r="I24" i="11"/>
  <c r="J24" i="11"/>
  <c r="K24" i="11"/>
  <c r="F25" i="11"/>
  <c r="G25" i="11"/>
  <c r="H25" i="11"/>
  <c r="I25" i="11"/>
  <c r="J25" i="11"/>
  <c r="K25" i="11"/>
  <c r="F26" i="11"/>
  <c r="G26" i="11"/>
  <c r="H26" i="11"/>
  <c r="I26" i="11"/>
  <c r="J26" i="11"/>
  <c r="K26" i="11"/>
  <c r="F27" i="11"/>
  <c r="G27" i="11"/>
  <c r="H27" i="11"/>
  <c r="I27" i="11"/>
  <c r="J27" i="11"/>
  <c r="K27" i="11"/>
  <c r="E22" i="11"/>
  <c r="E23" i="11"/>
  <c r="E24" i="11"/>
  <c r="E25" i="11"/>
  <c r="E26" i="11"/>
  <c r="E27" i="11"/>
  <c r="E21" i="11"/>
  <c r="K20" i="11"/>
  <c r="J20" i="11"/>
  <c r="I20" i="11"/>
  <c r="H20" i="11"/>
  <c r="G20" i="11"/>
  <c r="F20" i="11"/>
  <c r="E20" i="11"/>
  <c r="F12" i="11"/>
  <c r="F28" i="11" s="1"/>
  <c r="G12" i="11"/>
  <c r="G28" i="11" s="1"/>
  <c r="H12" i="11"/>
  <c r="I12" i="11"/>
  <c r="I28" i="11" s="1"/>
  <c r="J12" i="11"/>
  <c r="J28" i="11" s="1"/>
  <c r="K12" i="11"/>
  <c r="K28" i="11" s="1"/>
  <c r="E12"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6" i="11"/>
  <c r="A7" i="11"/>
  <c r="A8" i="11"/>
  <c r="A9" i="11"/>
  <c r="A10" i="11"/>
  <c r="A11" i="11"/>
  <c r="A12" i="11"/>
  <c r="A13" i="11"/>
  <c r="A14" i="11"/>
  <c r="A15" i="11"/>
  <c r="A16" i="11"/>
  <c r="A17" i="11"/>
  <c r="A18" i="11"/>
  <c r="A19" i="11"/>
  <c r="A20" i="11"/>
  <c r="A21" i="11"/>
  <c r="A22" i="11"/>
  <c r="A23" i="11"/>
  <c r="A24" i="11"/>
  <c r="A25" i="11"/>
  <c r="A26" i="11"/>
  <c r="A27" i="11"/>
  <c r="A28" i="11"/>
  <c r="A5" i="11"/>
  <c r="H16" i="7"/>
  <c r="A197" i="9"/>
  <c r="A198" i="9"/>
  <c r="A199" i="9"/>
  <c r="A200" i="9"/>
  <c r="A201" i="9"/>
  <c r="A202" i="9"/>
  <c r="A203" i="9"/>
  <c r="A204" i="9"/>
  <c r="A205" i="9"/>
  <c r="A206" i="9"/>
  <c r="A207" i="9"/>
  <c r="A208" i="9"/>
  <c r="A209" i="9"/>
  <c r="A210" i="9"/>
  <c r="A211" i="9"/>
  <c r="A212" i="9"/>
  <c r="A213" i="9"/>
  <c r="A214" i="9"/>
  <c r="A215" i="9"/>
  <c r="A216" i="9"/>
  <c r="A217" i="9"/>
  <c r="A218" i="9"/>
  <c r="A219" i="9"/>
  <c r="A220" i="9"/>
  <c r="A221" i="9"/>
  <c r="A222" i="9"/>
  <c r="A223" i="9"/>
  <c r="A224" i="9"/>
  <c r="A225" i="9"/>
  <c r="A226" i="9"/>
  <c r="A227" i="9"/>
  <c r="A228" i="9"/>
  <c r="A229" i="9"/>
  <c r="A230" i="9"/>
  <c r="A231" i="9"/>
  <c r="A232" i="9"/>
  <c r="A233" i="9"/>
  <c r="A234" i="9"/>
  <c r="A235" i="9"/>
  <c r="A236" i="9"/>
  <c r="A237" i="9"/>
  <c r="A238" i="9"/>
  <c r="A239" i="9"/>
  <c r="A240" i="9"/>
  <c r="A241" i="9"/>
  <c r="A242" i="9"/>
  <c r="A243" i="9"/>
  <c r="A244" i="9"/>
  <c r="A180" i="9"/>
  <c r="A164" i="9"/>
  <c r="A165" i="9"/>
  <c r="A148" i="9"/>
  <c r="A132" i="9"/>
  <c r="A116" i="9"/>
  <c r="A100" i="9"/>
  <c r="A84" i="9"/>
  <c r="A68" i="9"/>
  <c r="A52" i="9"/>
  <c r="A36" i="9"/>
  <c r="A20" i="9"/>
  <c r="A196" i="9"/>
  <c r="A195" i="9"/>
  <c r="A149" i="9"/>
  <c r="A150" i="9"/>
  <c r="A151" i="9"/>
  <c r="A152" i="9"/>
  <c r="A153" i="9"/>
  <c r="A154" i="9"/>
  <c r="A155" i="9"/>
  <c r="A156" i="9"/>
  <c r="A157" i="9"/>
  <c r="A158" i="9"/>
  <c r="A159" i="9"/>
  <c r="A160" i="9"/>
  <c r="A161" i="9"/>
  <c r="A162" i="9"/>
  <c r="A163" i="9"/>
  <c r="A166" i="9"/>
  <c r="A167" i="9"/>
  <c r="A168" i="9"/>
  <c r="A169" i="9"/>
  <c r="A170" i="9"/>
  <c r="A171" i="9"/>
  <c r="A172" i="9"/>
  <c r="A173" i="9"/>
  <c r="A174" i="9"/>
  <c r="A175" i="9"/>
  <c r="A176" i="9"/>
  <c r="A177" i="9"/>
  <c r="A178" i="9"/>
  <c r="A179" i="9"/>
  <c r="A181" i="9"/>
  <c r="A182" i="9"/>
  <c r="A183" i="9"/>
  <c r="A184" i="9"/>
  <c r="A185" i="9"/>
  <c r="A186" i="9"/>
  <c r="A187" i="9"/>
  <c r="A188" i="9"/>
  <c r="A189" i="9"/>
  <c r="A190" i="9"/>
  <c r="A191" i="9"/>
  <c r="A192" i="9"/>
  <c r="A193" i="9"/>
  <c r="A194" i="9"/>
  <c r="A101" i="9"/>
  <c r="A102" i="9"/>
  <c r="A103" i="9"/>
  <c r="A104" i="9"/>
  <c r="A105" i="9"/>
  <c r="A106" i="9"/>
  <c r="A107" i="9"/>
  <c r="A108" i="9"/>
  <c r="A109" i="9"/>
  <c r="A110" i="9"/>
  <c r="A111" i="9"/>
  <c r="A112" i="9"/>
  <c r="A113" i="9"/>
  <c r="A114" i="9"/>
  <c r="A115" i="9"/>
  <c r="A117" i="9"/>
  <c r="A118" i="9"/>
  <c r="A119" i="9"/>
  <c r="A120" i="9"/>
  <c r="A121" i="9"/>
  <c r="A122" i="9"/>
  <c r="A123" i="9"/>
  <c r="A124" i="9"/>
  <c r="A125" i="9"/>
  <c r="A126" i="9"/>
  <c r="A127" i="9"/>
  <c r="A128" i="9"/>
  <c r="A129" i="9"/>
  <c r="A130" i="9"/>
  <c r="A131" i="9"/>
  <c r="A133" i="9"/>
  <c r="A134" i="9"/>
  <c r="A135" i="9"/>
  <c r="A136" i="9"/>
  <c r="A137" i="9"/>
  <c r="A138" i="9"/>
  <c r="A139" i="9"/>
  <c r="A140" i="9"/>
  <c r="A141" i="9"/>
  <c r="A142" i="9"/>
  <c r="A143" i="9"/>
  <c r="A144" i="9"/>
  <c r="A145" i="9"/>
  <c r="A146" i="9"/>
  <c r="A147" i="9"/>
  <c r="A53" i="9"/>
  <c r="A54" i="9"/>
  <c r="A55" i="9"/>
  <c r="A56" i="9"/>
  <c r="A57" i="9"/>
  <c r="A58" i="9"/>
  <c r="A59" i="9"/>
  <c r="A60" i="9"/>
  <c r="A61" i="9"/>
  <c r="A62" i="9"/>
  <c r="A63" i="9"/>
  <c r="A64" i="9"/>
  <c r="A65" i="9"/>
  <c r="A66" i="9"/>
  <c r="A67" i="9"/>
  <c r="A69" i="9"/>
  <c r="A70" i="9"/>
  <c r="A71" i="9"/>
  <c r="A72" i="9"/>
  <c r="A73" i="9"/>
  <c r="A74" i="9"/>
  <c r="A75" i="9"/>
  <c r="A76" i="9"/>
  <c r="A77" i="9"/>
  <c r="A78" i="9"/>
  <c r="A79" i="9"/>
  <c r="A80" i="9"/>
  <c r="A81" i="9"/>
  <c r="A82" i="9"/>
  <c r="A83" i="9"/>
  <c r="A85" i="9"/>
  <c r="A86" i="9"/>
  <c r="A87" i="9"/>
  <c r="A88" i="9"/>
  <c r="A89" i="9"/>
  <c r="A90" i="9"/>
  <c r="A91" i="9"/>
  <c r="A92" i="9"/>
  <c r="A93" i="9"/>
  <c r="A94" i="9"/>
  <c r="A95" i="9"/>
  <c r="A96" i="9"/>
  <c r="A97" i="9"/>
  <c r="A98" i="9"/>
  <c r="A99" i="9"/>
  <c r="A37" i="9"/>
  <c r="A38" i="9"/>
  <c r="A39" i="9"/>
  <c r="A40" i="9"/>
  <c r="A41" i="9"/>
  <c r="A42" i="9"/>
  <c r="A43" i="9"/>
  <c r="A44" i="9"/>
  <c r="A45" i="9"/>
  <c r="A46" i="9"/>
  <c r="A47" i="9"/>
  <c r="A48" i="9"/>
  <c r="A49" i="9"/>
  <c r="A50" i="9"/>
  <c r="A51" i="9"/>
  <c r="A21" i="9"/>
  <c r="A22" i="9"/>
  <c r="A23" i="9"/>
  <c r="A24" i="9"/>
  <c r="A25" i="9"/>
  <c r="A26" i="9"/>
  <c r="A27" i="9"/>
  <c r="A28" i="9"/>
  <c r="A29" i="9"/>
  <c r="A30" i="9"/>
  <c r="A31" i="9"/>
  <c r="A32" i="9"/>
  <c r="A33" i="9"/>
  <c r="A34" i="9"/>
  <c r="A35" i="9"/>
  <c r="A6" i="9"/>
  <c r="A7" i="9"/>
  <c r="A8" i="9"/>
  <c r="A9" i="9"/>
  <c r="A10" i="9"/>
  <c r="A11" i="9"/>
  <c r="A12" i="9"/>
  <c r="A13" i="9"/>
  <c r="A14" i="9"/>
  <c r="A15" i="9"/>
  <c r="A16" i="9"/>
  <c r="A17" i="9"/>
  <c r="A18" i="9"/>
  <c r="A19" i="9"/>
  <c r="A5" i="9"/>
  <c r="E196" i="11" l="1"/>
  <c r="G220" i="11"/>
  <c r="E172" i="11"/>
  <c r="H172" i="11"/>
  <c r="G172" i="11"/>
  <c r="F100" i="11"/>
  <c r="E148" i="11"/>
  <c r="H148" i="11"/>
  <c r="F196" i="11"/>
  <c r="J292" i="11"/>
  <c r="E28" i="11"/>
  <c r="H28" i="11"/>
  <c r="H124" i="11"/>
  <c r="I292" i="11"/>
  <c r="G292" i="11"/>
  <c r="F292" i="11"/>
  <c r="H39" i="13"/>
  <c r="D41" i="13"/>
  <c r="E100" i="11"/>
  <c r="H100" i="11"/>
  <c r="G100" i="11"/>
  <c r="K124" i="11"/>
  <c r="G124" i="11"/>
  <c r="I124" i="11"/>
  <c r="E124" i="11"/>
  <c r="J148" i="11"/>
  <c r="F148" i="11"/>
  <c r="J172" i="11"/>
  <c r="F172" i="11"/>
  <c r="J196" i="11"/>
  <c r="K196" i="11"/>
  <c r="H40" i="13"/>
  <c r="E52" i="11"/>
  <c r="H52" i="11"/>
  <c r="J52" i="11"/>
  <c r="F52" i="11"/>
  <c r="I52" i="11"/>
  <c r="I76" i="11"/>
  <c r="K76" i="11"/>
  <c r="G76" i="11"/>
  <c r="J76" i="11"/>
  <c r="F76" i="11"/>
  <c r="K100" i="11"/>
  <c r="J124" i="11"/>
  <c r="F124" i="11"/>
  <c r="I148" i="11"/>
  <c r="K148" i="11"/>
  <c r="G148" i="11"/>
  <c r="I244" i="11"/>
  <c r="H36" i="13"/>
  <c r="H38" i="13"/>
  <c r="I172" i="11"/>
  <c r="I220" i="11"/>
  <c r="G268" i="11"/>
  <c r="I100" i="11"/>
  <c r="I196" i="11"/>
  <c r="F220" i="11"/>
  <c r="E292" i="11"/>
  <c r="J100" i="11"/>
  <c r="J220" i="11"/>
  <c r="E268" i="11"/>
  <c r="N39" i="13"/>
  <c r="F41" i="13"/>
  <c r="G196" i="11"/>
  <c r="H196" i="11"/>
  <c r="E220" i="11"/>
  <c r="N36" i="13"/>
  <c r="N38" i="13"/>
  <c r="N40" i="13"/>
  <c r="T36" i="13"/>
  <c r="T38" i="13"/>
  <c r="T40" i="13"/>
  <c r="E41" i="13"/>
  <c r="G41" i="13"/>
  <c r="Z27" i="10"/>
  <c r="F39" i="10"/>
  <c r="J39" i="10"/>
  <c r="G33" i="10"/>
  <c r="D34" i="10"/>
  <c r="H34" i="10"/>
  <c r="E35" i="10"/>
  <c r="I35" i="10"/>
  <c r="F36" i="10"/>
  <c r="J36" i="10"/>
  <c r="G37" i="10"/>
  <c r="D38" i="10"/>
  <c r="H38" i="10"/>
  <c r="E39" i="10"/>
  <c r="I39" i="10"/>
  <c r="F33" i="10"/>
  <c r="J33" i="10"/>
  <c r="G34" i="10"/>
  <c r="D35" i="10"/>
  <c r="H35" i="10"/>
  <c r="E36" i="10"/>
  <c r="I36" i="10"/>
  <c r="F37" i="10"/>
  <c r="J37" i="10"/>
  <c r="G38" i="10"/>
  <c r="D39" i="10"/>
  <c r="H39" i="10"/>
  <c r="E33" i="10"/>
  <c r="I33" i="10"/>
  <c r="F34" i="10"/>
  <c r="J34" i="10"/>
  <c r="G35" i="10"/>
  <c r="D36" i="10"/>
  <c r="H36" i="10"/>
  <c r="E37" i="10"/>
  <c r="I37" i="10"/>
  <c r="F38" i="10"/>
  <c r="J38" i="10"/>
  <c r="G39" i="10"/>
  <c r="D33" i="10"/>
  <c r="H33" i="10"/>
  <c r="E34" i="10"/>
  <c r="I34" i="10"/>
  <c r="F35" i="10"/>
  <c r="J35" i="10"/>
  <c r="G36" i="10"/>
  <c r="D37" i="10"/>
  <c r="H37" i="10"/>
  <c r="E38" i="10"/>
  <c r="I38" i="10"/>
  <c r="I32" i="10"/>
  <c r="E32" i="10"/>
  <c r="D32" i="10"/>
  <c r="P32" i="10"/>
  <c r="L33" i="10"/>
  <c r="P33" i="10"/>
  <c r="M34" i="10"/>
  <c r="Q34" i="10"/>
  <c r="N35" i="10"/>
  <c r="R35" i="10"/>
  <c r="O36" i="10"/>
  <c r="L37" i="10"/>
  <c r="P37" i="10"/>
  <c r="M38" i="10"/>
  <c r="Q38" i="10"/>
  <c r="N39" i="10"/>
  <c r="R39" i="10"/>
  <c r="X32" i="10"/>
  <c r="T33" i="10"/>
  <c r="X33" i="10"/>
  <c r="U34" i="10"/>
  <c r="Y34" i="10"/>
  <c r="V35" i="10"/>
  <c r="Z35" i="10"/>
  <c r="W36" i="10"/>
  <c r="T37" i="10"/>
  <c r="X37" i="10"/>
  <c r="U38" i="10"/>
  <c r="Y38" i="10"/>
  <c r="V39" i="10"/>
  <c r="Z39" i="10"/>
  <c r="J32" i="10"/>
  <c r="F32" i="10"/>
  <c r="Q32" i="10"/>
  <c r="M32" i="10"/>
  <c r="O33" i="10"/>
  <c r="L34" i="10"/>
  <c r="P34" i="10"/>
  <c r="M35" i="10"/>
  <c r="Q35" i="10"/>
  <c r="N36" i="10"/>
  <c r="R36" i="10"/>
  <c r="O37" i="10"/>
  <c r="L38" i="10"/>
  <c r="P38" i="10"/>
  <c r="M39" i="10"/>
  <c r="Q39" i="10"/>
  <c r="Y32" i="10"/>
  <c r="U32" i="10"/>
  <c r="W33" i="10"/>
  <c r="T34" i="10"/>
  <c r="X34" i="10"/>
  <c r="U35" i="10"/>
  <c r="Y35" i="10"/>
  <c r="V36" i="10"/>
  <c r="Z36" i="10"/>
  <c r="W37" i="10"/>
  <c r="T38" i="10"/>
  <c r="X38" i="10"/>
  <c r="U39" i="10"/>
  <c r="Y39" i="10"/>
  <c r="G32" i="10"/>
  <c r="R32" i="10"/>
  <c r="N32" i="10"/>
  <c r="N33" i="10"/>
  <c r="R33" i="10"/>
  <c r="O34" i="10"/>
  <c r="L35" i="10"/>
  <c r="P35" i="10"/>
  <c r="M36" i="10"/>
  <c r="Q36" i="10"/>
  <c r="N37" i="10"/>
  <c r="R37" i="10"/>
  <c r="O38" i="10"/>
  <c r="L39" i="10"/>
  <c r="P39" i="10"/>
  <c r="Z32" i="10"/>
  <c r="V32" i="10"/>
  <c r="V33" i="10"/>
  <c r="Z33" i="10"/>
  <c r="W34" i="10"/>
  <c r="T35" i="10"/>
  <c r="X35" i="10"/>
  <c r="U36" i="10"/>
  <c r="Y36" i="10"/>
  <c r="V37" i="10"/>
  <c r="Z37" i="10"/>
  <c r="W38" i="10"/>
  <c r="T39" i="10"/>
  <c r="X39" i="10"/>
  <c r="H32" i="10"/>
  <c r="L32" i="10"/>
  <c r="O32" i="10"/>
  <c r="M33" i="10"/>
  <c r="Q33" i="10"/>
  <c r="N34" i="10"/>
  <c r="R34" i="10"/>
  <c r="O35" i="10"/>
  <c r="L36" i="10"/>
  <c r="P36" i="10"/>
  <c r="M37" i="10"/>
  <c r="Q37" i="10"/>
  <c r="N38" i="10"/>
  <c r="R38" i="10"/>
  <c r="O39" i="10"/>
  <c r="T32" i="10"/>
  <c r="W32" i="10"/>
  <c r="U33" i="10"/>
  <c r="Y33" i="10"/>
  <c r="V34" i="10"/>
  <c r="Z34" i="10"/>
  <c r="W35" i="10"/>
  <c r="T36" i="10"/>
  <c r="X36" i="10"/>
  <c r="U37" i="10"/>
  <c r="Y37" i="10"/>
  <c r="V38" i="10"/>
  <c r="Z38" i="10"/>
  <c r="W39" i="10"/>
  <c r="D20" i="10"/>
  <c r="H20" i="10"/>
  <c r="E20" i="10"/>
  <c r="F21" i="10"/>
  <c r="I21" i="10"/>
  <c r="E22" i="10"/>
  <c r="H22" i="10"/>
  <c r="D23" i="10"/>
  <c r="G23" i="10"/>
  <c r="J23" i="10"/>
  <c r="F24" i="10"/>
  <c r="I24" i="10"/>
  <c r="E25" i="10"/>
  <c r="H25" i="10"/>
  <c r="D26" i="10"/>
  <c r="G26" i="10"/>
  <c r="J26" i="10"/>
  <c r="F27" i="10"/>
  <c r="I27" i="10"/>
  <c r="R20" i="10"/>
  <c r="O20" i="10"/>
  <c r="L21" i="10"/>
  <c r="O21" i="10"/>
  <c r="R21" i="10"/>
  <c r="N22" i="10"/>
  <c r="Q22" i="10"/>
  <c r="M23" i="10"/>
  <c r="P23" i="10"/>
  <c r="L24" i="10"/>
  <c r="O24" i="10"/>
  <c r="R24" i="10"/>
  <c r="N25" i="10"/>
  <c r="Q25" i="10"/>
  <c r="M26" i="10"/>
  <c r="P26" i="10"/>
  <c r="L27" i="10"/>
  <c r="O27" i="10"/>
  <c r="R27" i="10"/>
  <c r="Y20" i="10"/>
  <c r="V20" i="10"/>
  <c r="U21" i="10"/>
  <c r="X21" i="10"/>
  <c r="T22" i="10"/>
  <c r="W22" i="10"/>
  <c r="Z22" i="10"/>
  <c r="V23" i="10"/>
  <c r="Y23" i="10"/>
  <c r="U24" i="10"/>
  <c r="X24" i="10"/>
  <c r="T25" i="10"/>
  <c r="W25" i="10"/>
  <c r="Z25" i="10"/>
  <c r="V26" i="10"/>
  <c r="Y26" i="10"/>
  <c r="U27" i="10"/>
  <c r="X27" i="10"/>
  <c r="J20" i="10"/>
  <c r="G20" i="10"/>
  <c r="D21" i="10"/>
  <c r="G21" i="10"/>
  <c r="J21" i="10"/>
  <c r="F22" i="10"/>
  <c r="I22" i="10"/>
  <c r="E23" i="10"/>
  <c r="H23" i="10"/>
  <c r="D24" i="10"/>
  <c r="G24" i="10"/>
  <c r="J24" i="10"/>
  <c r="F25" i="10"/>
  <c r="I25" i="10"/>
  <c r="E26" i="10"/>
  <c r="H26" i="10"/>
  <c r="D27" i="10"/>
  <c r="G27" i="10"/>
  <c r="J27" i="10"/>
  <c r="Q20" i="10"/>
  <c r="N20" i="10"/>
  <c r="M21" i="10"/>
  <c r="P21" i="10"/>
  <c r="L22" i="10"/>
  <c r="O22" i="10"/>
  <c r="R22" i="10"/>
  <c r="N23" i="10"/>
  <c r="Q23" i="10"/>
  <c r="M24" i="10"/>
  <c r="P24" i="10"/>
  <c r="L25" i="10"/>
  <c r="O25" i="10"/>
  <c r="R25" i="10"/>
  <c r="N26" i="10"/>
  <c r="Q26" i="10"/>
  <c r="M27" i="10"/>
  <c r="P27" i="10"/>
  <c r="T20" i="10"/>
  <c r="X20" i="10"/>
  <c r="U20" i="10"/>
  <c r="V21" i="10"/>
  <c r="Y21" i="10"/>
  <c r="U22" i="10"/>
  <c r="X22" i="10"/>
  <c r="T23" i="10"/>
  <c r="W23" i="10"/>
  <c r="Z23" i="10"/>
  <c r="V24" i="10"/>
  <c r="Y24" i="10"/>
  <c r="U25" i="10"/>
  <c r="X25" i="10"/>
  <c r="T26" i="10"/>
  <c r="W26" i="10"/>
  <c r="Z26" i="10"/>
  <c r="V27" i="10"/>
  <c r="Y27" i="10"/>
  <c r="I20" i="10"/>
  <c r="F20" i="10"/>
  <c r="E21" i="10"/>
  <c r="H21" i="10"/>
  <c r="D22" i="10"/>
  <c r="G22" i="10"/>
  <c r="J22" i="10"/>
  <c r="F23" i="10"/>
  <c r="I23" i="10"/>
  <c r="E24" i="10"/>
  <c r="H24" i="10"/>
  <c r="D25" i="10"/>
  <c r="G25" i="10"/>
  <c r="J25" i="10"/>
  <c r="F26" i="10"/>
  <c r="I26" i="10"/>
  <c r="E27" i="10"/>
  <c r="H27" i="10"/>
  <c r="L20" i="10"/>
  <c r="P20" i="10"/>
  <c r="M20" i="10"/>
  <c r="N21" i="10"/>
  <c r="Q21" i="10"/>
  <c r="M22" i="10"/>
  <c r="P22" i="10"/>
  <c r="L23" i="10"/>
  <c r="O23" i="10"/>
  <c r="R23" i="10"/>
  <c r="N24" i="10"/>
  <c r="Q24" i="10"/>
  <c r="M25" i="10"/>
  <c r="P25" i="10"/>
  <c r="L26" i="10"/>
  <c r="O26" i="10"/>
  <c r="R26" i="10"/>
  <c r="N27" i="10"/>
  <c r="Q27" i="10"/>
  <c r="Z20" i="10"/>
  <c r="W20" i="10"/>
  <c r="T21" i="10"/>
  <c r="W21" i="10"/>
  <c r="Z21" i="10"/>
  <c r="V22" i="10"/>
  <c r="Y22" i="10"/>
  <c r="U23" i="10"/>
  <c r="X23" i="10"/>
  <c r="T24" i="10"/>
  <c r="W24" i="10"/>
  <c r="Z24" i="10"/>
  <c r="V25" i="10"/>
  <c r="Y25" i="10"/>
  <c r="U26" i="10"/>
  <c r="X26" i="10"/>
  <c r="T27" i="10"/>
  <c r="W27" i="10"/>
  <c r="K292" i="11"/>
  <c r="H292" i="11"/>
  <c r="K268" i="11"/>
  <c r="H268" i="11"/>
  <c r="K244" i="11"/>
  <c r="H244" i="11"/>
  <c r="F244" i="11"/>
  <c r="J244" i="11"/>
  <c r="G244" i="11"/>
  <c r="E244" i="11"/>
  <c r="K220" i="11"/>
  <c r="H220" i="11"/>
  <c r="K172" i="11"/>
  <c r="B9" i="7"/>
  <c r="H41" i="13" l="1"/>
  <c r="N41" i="13"/>
  <c r="T41" i="13"/>
  <c r="Z55" i="8"/>
  <c r="W55" i="8"/>
  <c r="T55" i="8"/>
  <c r="X54" i="8"/>
  <c r="U54" i="8"/>
  <c r="Y53" i="8"/>
  <c r="V53" i="8"/>
  <c r="Z52" i="8"/>
  <c r="W52" i="8"/>
  <c r="T52" i="8"/>
  <c r="X51" i="8"/>
  <c r="U51" i="8"/>
  <c r="Y50" i="8"/>
  <c r="V50" i="8"/>
  <c r="Z49" i="8"/>
  <c r="W49" i="8"/>
  <c r="T49" i="8"/>
  <c r="X48" i="8"/>
  <c r="U48" i="8"/>
  <c r="Y47" i="8"/>
  <c r="V47" i="8"/>
  <c r="Z46" i="8"/>
  <c r="W46" i="8"/>
  <c r="T46" i="8"/>
  <c r="X45" i="8"/>
  <c r="U45" i="8"/>
  <c r="Y44" i="8"/>
  <c r="V44" i="8"/>
  <c r="Z43" i="8"/>
  <c r="W43" i="8"/>
  <c r="T43" i="8"/>
  <c r="X42" i="8"/>
  <c r="U42" i="8"/>
  <c r="Y41" i="8"/>
  <c r="V41" i="8"/>
  <c r="U40" i="8"/>
  <c r="X40" i="8"/>
  <c r="T40" i="8"/>
  <c r="P55" i="8"/>
  <c r="M55" i="8"/>
  <c r="Q54" i="8"/>
  <c r="N54" i="8"/>
  <c r="R53" i="8"/>
  <c r="O53" i="8"/>
  <c r="L53" i="8"/>
  <c r="P52" i="8"/>
  <c r="M52" i="8"/>
  <c r="Q51" i="8"/>
  <c r="N51" i="8"/>
  <c r="R50" i="8"/>
  <c r="O50" i="8"/>
  <c r="L50" i="8"/>
  <c r="P49" i="8"/>
  <c r="M49" i="8"/>
  <c r="Q48" i="8"/>
  <c r="N48" i="8"/>
  <c r="R47" i="8"/>
  <c r="O47" i="8"/>
  <c r="L47" i="8"/>
  <c r="P46" i="8"/>
  <c r="M46" i="8"/>
  <c r="Q45" i="8"/>
  <c r="N45" i="8"/>
  <c r="R44" i="8"/>
  <c r="O44" i="8"/>
  <c r="L44" i="8"/>
  <c r="P43" i="8"/>
  <c r="M43" i="8"/>
  <c r="Q42" i="8"/>
  <c r="N42" i="8"/>
  <c r="R41" i="8"/>
  <c r="O41" i="8"/>
  <c r="L41" i="8"/>
  <c r="O40" i="8"/>
  <c r="R40" i="8"/>
  <c r="I55" i="8"/>
  <c r="F55" i="8"/>
  <c r="J54" i="8"/>
  <c r="G54" i="8"/>
  <c r="D54" i="8"/>
  <c r="H53" i="8"/>
  <c r="E53" i="8"/>
  <c r="I52" i="8"/>
  <c r="F52" i="8"/>
  <c r="J51" i="8"/>
  <c r="Y55" i="8"/>
  <c r="V55" i="8"/>
  <c r="Z54" i="8"/>
  <c r="W54" i="8"/>
  <c r="T54" i="8"/>
  <c r="X53" i="8"/>
  <c r="U53" i="8"/>
  <c r="Y52" i="8"/>
  <c r="V52" i="8"/>
  <c r="Z51" i="8"/>
  <c r="W51" i="8"/>
  <c r="T51" i="8"/>
  <c r="X50" i="8"/>
  <c r="U50" i="8"/>
  <c r="Y49" i="8"/>
  <c r="V49" i="8"/>
  <c r="Z48" i="8"/>
  <c r="W48" i="8"/>
  <c r="T48" i="8"/>
  <c r="X47" i="8"/>
  <c r="U47" i="8"/>
  <c r="Y46" i="8"/>
  <c r="V46" i="8"/>
  <c r="Z45" i="8"/>
  <c r="W45" i="8"/>
  <c r="T45" i="8"/>
  <c r="X44" i="8"/>
  <c r="U44" i="8"/>
  <c r="Y43" i="8"/>
  <c r="V43" i="8"/>
  <c r="Z42" i="8"/>
  <c r="W42" i="8"/>
  <c r="T42" i="8"/>
  <c r="X41" i="8"/>
  <c r="U41" i="8"/>
  <c r="V40" i="8"/>
  <c r="Y40" i="8"/>
  <c r="R55" i="8"/>
  <c r="O55" i="8"/>
  <c r="L55" i="8"/>
  <c r="P54" i="8"/>
  <c r="M54" i="8"/>
  <c r="Q53" i="8"/>
  <c r="N53" i="8"/>
  <c r="R52" i="8"/>
  <c r="O52" i="8"/>
  <c r="L52" i="8"/>
  <c r="P51" i="8"/>
  <c r="M51" i="8"/>
  <c r="Q50" i="8"/>
  <c r="N50" i="8"/>
  <c r="R49" i="8"/>
  <c r="O49" i="8"/>
  <c r="L49" i="8"/>
  <c r="P48" i="8"/>
  <c r="M48" i="8"/>
  <c r="Q47" i="8"/>
  <c r="N47" i="8"/>
  <c r="R46" i="8"/>
  <c r="O46" i="8"/>
  <c r="X55" i="8"/>
  <c r="U55" i="8"/>
  <c r="Y54" i="8"/>
  <c r="V54" i="8"/>
  <c r="Z53" i="8"/>
  <c r="W53" i="8"/>
  <c r="T53" i="8"/>
  <c r="X52" i="8"/>
  <c r="U52" i="8"/>
  <c r="Y51" i="8"/>
  <c r="V51" i="8"/>
  <c r="Z50" i="8"/>
  <c r="W50" i="8"/>
  <c r="T50" i="8"/>
  <c r="X49" i="8"/>
  <c r="U49" i="8"/>
  <c r="Y48" i="8"/>
  <c r="V48" i="8"/>
  <c r="Z47" i="8"/>
  <c r="W47" i="8"/>
  <c r="T47" i="8"/>
  <c r="X46" i="8"/>
  <c r="U46" i="8"/>
  <c r="Y45" i="8"/>
  <c r="V45" i="8"/>
  <c r="Z44" i="8"/>
  <c r="W44" i="8"/>
  <c r="T44" i="8"/>
  <c r="X43" i="8"/>
  <c r="U43" i="8"/>
  <c r="Y42" i="8"/>
  <c r="V42" i="8"/>
  <c r="Z41" i="8"/>
  <c r="W41" i="8"/>
  <c r="T41" i="8"/>
  <c r="W40" i="8"/>
  <c r="Z40" i="8"/>
  <c r="Q55" i="8"/>
  <c r="N55" i="8"/>
  <c r="R54" i="8"/>
  <c r="O54" i="8"/>
  <c r="L54" i="8"/>
  <c r="P53" i="8"/>
  <c r="M53" i="8"/>
  <c r="Q52" i="8"/>
  <c r="N52" i="8"/>
  <c r="R51" i="8"/>
  <c r="O51" i="8"/>
  <c r="L51" i="8"/>
  <c r="P50" i="8"/>
  <c r="M50" i="8"/>
  <c r="Q49" i="8"/>
  <c r="N49" i="8"/>
  <c r="R48" i="8"/>
  <c r="O48" i="8"/>
  <c r="L48" i="8"/>
  <c r="P47" i="8"/>
  <c r="M47" i="8"/>
  <c r="Q46" i="8"/>
  <c r="N46" i="8"/>
  <c r="R45" i="8"/>
  <c r="O45" i="8"/>
  <c r="L45" i="8"/>
  <c r="P44" i="8"/>
  <c r="M44" i="8"/>
  <c r="Q43" i="8"/>
  <c r="N43" i="8"/>
  <c r="R42" i="8"/>
  <c r="O42" i="8"/>
  <c r="L42" i="8"/>
  <c r="P41" i="8"/>
  <c r="M41" i="8"/>
  <c r="N40" i="8"/>
  <c r="Q40" i="8"/>
  <c r="J55" i="8"/>
  <c r="G55" i="8"/>
  <c r="D55" i="8"/>
  <c r="H54" i="8"/>
  <c r="E54" i="8"/>
  <c r="I53" i="8"/>
  <c r="L46" i="8"/>
  <c r="Q44" i="8"/>
  <c r="O43" i="8"/>
  <c r="M42" i="8"/>
  <c r="M40" i="8"/>
  <c r="H55" i="8"/>
  <c r="F54" i="8"/>
  <c r="F53" i="8"/>
  <c r="H52" i="8"/>
  <c r="D52" i="8"/>
  <c r="G51" i="8"/>
  <c r="D51" i="8"/>
  <c r="H50" i="8"/>
  <c r="E50" i="8"/>
  <c r="I49" i="8"/>
  <c r="F49" i="8"/>
  <c r="J48" i="8"/>
  <c r="G48" i="8"/>
  <c r="D48" i="8"/>
  <c r="H47" i="8"/>
  <c r="E47" i="8"/>
  <c r="I46" i="8"/>
  <c r="F46" i="8"/>
  <c r="J45" i="8"/>
  <c r="G45" i="8"/>
  <c r="D45" i="8"/>
  <c r="H44" i="8"/>
  <c r="E44" i="8"/>
  <c r="I43" i="8"/>
  <c r="F43" i="8"/>
  <c r="J42" i="8"/>
  <c r="G42" i="8"/>
  <c r="D42" i="8"/>
  <c r="H41" i="8"/>
  <c r="E41" i="8"/>
  <c r="F40" i="8"/>
  <c r="I40" i="8"/>
  <c r="P45" i="8"/>
  <c r="N44" i="8"/>
  <c r="L43" i="8"/>
  <c r="Q41" i="8"/>
  <c r="P40" i="8"/>
  <c r="E55" i="8"/>
  <c r="J53" i="8"/>
  <c r="D53" i="8"/>
  <c r="G52" i="8"/>
  <c r="I51" i="8"/>
  <c r="F51" i="8"/>
  <c r="J50" i="8"/>
  <c r="G50" i="8"/>
  <c r="D50" i="8"/>
  <c r="H49" i="8"/>
  <c r="E49" i="8"/>
  <c r="I48" i="8"/>
  <c r="F48" i="8"/>
  <c r="J47" i="8"/>
  <c r="G47" i="8"/>
  <c r="D47" i="8"/>
  <c r="H46" i="8"/>
  <c r="E46" i="8"/>
  <c r="I45" i="8"/>
  <c r="F45" i="8"/>
  <c r="J44" i="8"/>
  <c r="G44" i="8"/>
  <c r="D44" i="8"/>
  <c r="H43" i="8"/>
  <c r="E43" i="8"/>
  <c r="I42" i="8"/>
  <c r="F42" i="8"/>
  <c r="J41" i="8"/>
  <c r="G41" i="8"/>
  <c r="D41" i="8"/>
  <c r="G40" i="8"/>
  <c r="J40" i="8"/>
  <c r="M45" i="8"/>
  <c r="R43" i="8"/>
  <c r="P42" i="8"/>
  <c r="N41" i="8"/>
  <c r="L40" i="8"/>
  <c r="I54" i="8"/>
  <c r="G53" i="8"/>
  <c r="J52" i="8"/>
  <c r="E52" i="8"/>
  <c r="H51" i="8"/>
  <c r="E51" i="8"/>
  <c r="I50" i="8"/>
  <c r="F50" i="8"/>
  <c r="J49" i="8"/>
  <c r="G49" i="8"/>
  <c r="D49" i="8"/>
  <c r="H48" i="8"/>
  <c r="E48" i="8"/>
  <c r="I47" i="8"/>
  <c r="F47" i="8"/>
  <c r="J46" i="8"/>
  <c r="G46" i="8"/>
  <c r="D46" i="8"/>
  <c r="H45" i="8"/>
  <c r="E45" i="8"/>
  <c r="I44" i="8"/>
  <c r="F44" i="8"/>
  <c r="J43" i="8"/>
  <c r="G43" i="8"/>
  <c r="D43" i="8"/>
  <c r="H42" i="8"/>
  <c r="E42" i="8"/>
  <c r="I41" i="8"/>
  <c r="F41" i="8"/>
  <c r="E40" i="8"/>
  <c r="H40" i="8"/>
  <c r="D40" i="8"/>
  <c r="Y35" i="8"/>
  <c r="V35" i="8"/>
  <c r="Z34" i="8"/>
  <c r="W34" i="8"/>
  <c r="T34" i="8"/>
  <c r="X33" i="8"/>
  <c r="U33" i="8"/>
  <c r="Y32" i="8"/>
  <c r="V32" i="8"/>
  <c r="Z31" i="8"/>
  <c r="W31" i="8"/>
  <c r="T31" i="8"/>
  <c r="X30" i="8"/>
  <c r="U30" i="8"/>
  <c r="Y29" i="8"/>
  <c r="V29" i="8"/>
  <c r="Z28" i="8"/>
  <c r="W28" i="8"/>
  <c r="T28" i="8"/>
  <c r="X27" i="8"/>
  <c r="U27" i="8"/>
  <c r="Y26" i="8"/>
  <c r="V26" i="8"/>
  <c r="Z25" i="8"/>
  <c r="W25" i="8"/>
  <c r="T25" i="8"/>
  <c r="X24" i="8"/>
  <c r="U24" i="8"/>
  <c r="Z35" i="8"/>
  <c r="W35" i="8"/>
  <c r="T35" i="8"/>
  <c r="X34" i="8"/>
  <c r="Y34" i="8"/>
  <c r="Z33" i="8"/>
  <c r="V33" i="8"/>
  <c r="X32" i="8"/>
  <c r="T32" i="8"/>
  <c r="V31" i="8"/>
  <c r="Y30" i="8"/>
  <c r="T30" i="8"/>
  <c r="W29" i="8"/>
  <c r="Y28" i="8"/>
  <c r="U28" i="8"/>
  <c r="W27" i="8"/>
  <c r="Z26" i="8"/>
  <c r="U26" i="8"/>
  <c r="X25" i="8"/>
  <c r="Z24" i="8"/>
  <c r="V24" i="8"/>
  <c r="Y23" i="8"/>
  <c r="V23" i="8"/>
  <c r="Z22" i="8"/>
  <c r="W22" i="8"/>
  <c r="T22" i="8"/>
  <c r="X21" i="8"/>
  <c r="U21" i="8"/>
  <c r="V20" i="8"/>
  <c r="Y20" i="8"/>
  <c r="R35" i="8"/>
  <c r="O35" i="8"/>
  <c r="L35" i="8"/>
  <c r="P34" i="8"/>
  <c r="M34" i="8"/>
  <c r="Q33" i="8"/>
  <c r="N33" i="8"/>
  <c r="R32" i="8"/>
  <c r="O32" i="8"/>
  <c r="L32" i="8"/>
  <c r="P31" i="8"/>
  <c r="M31" i="8"/>
  <c r="Q30" i="8"/>
  <c r="N30" i="8"/>
  <c r="R29" i="8"/>
  <c r="O29" i="8"/>
  <c r="L29" i="8"/>
  <c r="P28" i="8"/>
  <c r="M28" i="8"/>
  <c r="Q27" i="8"/>
  <c r="N27" i="8"/>
  <c r="R26" i="8"/>
  <c r="O26" i="8"/>
  <c r="L26" i="8"/>
  <c r="P25" i="8"/>
  <c r="M25" i="8"/>
  <c r="Q24" i="8"/>
  <c r="N24" i="8"/>
  <c r="R23" i="8"/>
  <c r="O23" i="8"/>
  <c r="L23" i="8"/>
  <c r="P22" i="8"/>
  <c r="M22" i="8"/>
  <c r="Q21" i="8"/>
  <c r="N21" i="8"/>
  <c r="M20" i="8"/>
  <c r="P20" i="8"/>
  <c r="L20" i="8"/>
  <c r="F21" i="8"/>
  <c r="I21" i="8"/>
  <c r="E22" i="8"/>
  <c r="H22" i="8"/>
  <c r="D23" i="8"/>
  <c r="G23" i="8"/>
  <c r="J23" i="8"/>
  <c r="F24" i="8"/>
  <c r="I24" i="8"/>
  <c r="E25" i="8"/>
  <c r="H25" i="8"/>
  <c r="D26" i="8"/>
  <c r="G26" i="8"/>
  <c r="J26" i="8"/>
  <c r="F27" i="8"/>
  <c r="I27" i="8"/>
  <c r="E28" i="8"/>
  <c r="H28" i="8"/>
  <c r="D29" i="8"/>
  <c r="G29" i="8"/>
  <c r="J29" i="8"/>
  <c r="F30" i="8"/>
  <c r="I30" i="8"/>
  <c r="E31" i="8"/>
  <c r="H31" i="8"/>
  <c r="D32" i="8"/>
  <c r="G32" i="8"/>
  <c r="J32" i="8"/>
  <c r="F33" i="8"/>
  <c r="I33" i="8"/>
  <c r="E34" i="8"/>
  <c r="H34" i="8"/>
  <c r="D35" i="8"/>
  <c r="G35" i="8"/>
  <c r="J35" i="8"/>
  <c r="G20" i="8"/>
  <c r="J20" i="8"/>
  <c r="I34" i="8"/>
  <c r="D20" i="8"/>
  <c r="X35" i="8"/>
  <c r="V34" i="8"/>
  <c r="Y33" i="8"/>
  <c r="T33" i="8"/>
  <c r="W32" i="8"/>
  <c r="Y31" i="8"/>
  <c r="U31" i="8"/>
  <c r="W30" i="8"/>
  <c r="Z29" i="8"/>
  <c r="U29" i="8"/>
  <c r="X28" i="8"/>
  <c r="Z27" i="8"/>
  <c r="V27" i="8"/>
  <c r="X26" i="8"/>
  <c r="T26" i="8"/>
  <c r="V25" i="8"/>
  <c r="Y24" i="8"/>
  <c r="T24" i="8"/>
  <c r="X23" i="8"/>
  <c r="U23" i="8"/>
  <c r="Y22" i="8"/>
  <c r="V22" i="8"/>
  <c r="Z21" i="8"/>
  <c r="W21" i="8"/>
  <c r="T21" i="8"/>
  <c r="W20" i="8"/>
  <c r="Z20" i="8"/>
  <c r="Q35" i="8"/>
  <c r="N35" i="8"/>
  <c r="R34" i="8"/>
  <c r="O34" i="8"/>
  <c r="L34" i="8"/>
  <c r="P33" i="8"/>
  <c r="M33" i="8"/>
  <c r="Q32" i="8"/>
  <c r="N32" i="8"/>
  <c r="R31" i="8"/>
  <c r="O31" i="8"/>
  <c r="L31" i="8"/>
  <c r="P30" i="8"/>
  <c r="M30" i="8"/>
  <c r="Q29" i="8"/>
  <c r="N29" i="8"/>
  <c r="R28" i="8"/>
  <c r="O28" i="8"/>
  <c r="L28" i="8"/>
  <c r="P27" i="8"/>
  <c r="M27" i="8"/>
  <c r="Q26" i="8"/>
  <c r="N26" i="8"/>
  <c r="R25" i="8"/>
  <c r="O25" i="8"/>
  <c r="L25" i="8"/>
  <c r="P24" i="8"/>
  <c r="M24" i="8"/>
  <c r="Q23" i="8"/>
  <c r="N23" i="8"/>
  <c r="R22" i="8"/>
  <c r="O22" i="8"/>
  <c r="L22" i="8"/>
  <c r="P21" i="8"/>
  <c r="M21" i="8"/>
  <c r="N20" i="8"/>
  <c r="Q20" i="8"/>
  <c r="D21" i="8"/>
  <c r="G21" i="8"/>
  <c r="J21" i="8"/>
  <c r="F22" i="8"/>
  <c r="I22" i="8"/>
  <c r="E23" i="8"/>
  <c r="H23" i="8"/>
  <c r="D24" i="8"/>
  <c r="G24" i="8"/>
  <c r="J24" i="8"/>
  <c r="F25" i="8"/>
  <c r="I25" i="8"/>
  <c r="E26" i="8"/>
  <c r="H26" i="8"/>
  <c r="D27" i="8"/>
  <c r="G27" i="8"/>
  <c r="J27" i="8"/>
  <c r="F28" i="8"/>
  <c r="I28" i="8"/>
  <c r="E29" i="8"/>
  <c r="H29" i="8"/>
  <c r="D30" i="8"/>
  <c r="G30" i="8"/>
  <c r="J30" i="8"/>
  <c r="F31" i="8"/>
  <c r="I31" i="8"/>
  <c r="E32" i="8"/>
  <c r="H32" i="8"/>
  <c r="D33" i="8"/>
  <c r="G33" i="8"/>
  <c r="J33" i="8"/>
  <c r="E35" i="8"/>
  <c r="H35" i="8"/>
  <c r="E20" i="8"/>
  <c r="U35" i="8"/>
  <c r="U34" i="8"/>
  <c r="W33" i="8"/>
  <c r="Z32" i="8"/>
  <c r="U32" i="8"/>
  <c r="X31" i="8"/>
  <c r="Z30" i="8"/>
  <c r="V30" i="8"/>
  <c r="X29" i="8"/>
  <c r="T29" i="8"/>
  <c r="V28" i="8"/>
  <c r="Y27" i="8"/>
  <c r="T27" i="8"/>
  <c r="W26" i="8"/>
  <c r="Y25" i="8"/>
  <c r="U25" i="8"/>
  <c r="W24" i="8"/>
  <c r="Z23" i="8"/>
  <c r="W23" i="8"/>
  <c r="T23" i="8"/>
  <c r="X22" i="8"/>
  <c r="U22" i="8"/>
  <c r="Y21" i="8"/>
  <c r="V21" i="8"/>
  <c r="U20" i="8"/>
  <c r="X20" i="8"/>
  <c r="T20" i="8"/>
  <c r="P35" i="8"/>
  <c r="M35" i="8"/>
  <c r="Q34" i="8"/>
  <c r="N34" i="8"/>
  <c r="R33" i="8"/>
  <c r="O33" i="8"/>
  <c r="L33" i="8"/>
  <c r="P32" i="8"/>
  <c r="M32" i="8"/>
  <c r="Q31" i="8"/>
  <c r="N31" i="8"/>
  <c r="R30" i="8"/>
  <c r="O30" i="8"/>
  <c r="L30" i="8"/>
  <c r="P29" i="8"/>
  <c r="M29" i="8"/>
  <c r="Q28" i="8"/>
  <c r="N28" i="8"/>
  <c r="R27" i="8"/>
  <c r="O27" i="8"/>
  <c r="L27" i="8"/>
  <c r="P26" i="8"/>
  <c r="M26" i="8"/>
  <c r="Q25" i="8"/>
  <c r="N25" i="8"/>
  <c r="R24" i="8"/>
  <c r="O24" i="8"/>
  <c r="L24" i="8"/>
  <c r="P23" i="8"/>
  <c r="M23" i="8"/>
  <c r="Q22" i="8"/>
  <c r="N22" i="8"/>
  <c r="R21" i="8"/>
  <c r="O21" i="8"/>
  <c r="L21" i="8"/>
  <c r="O20" i="8"/>
  <c r="R20" i="8"/>
  <c r="E21" i="8"/>
  <c r="H21" i="8"/>
  <c r="D22" i="8"/>
  <c r="G22" i="8"/>
  <c r="J22" i="8"/>
  <c r="F23" i="8"/>
  <c r="I23" i="8"/>
  <c r="E24" i="8"/>
  <c r="H24" i="8"/>
  <c r="D25" i="8"/>
  <c r="G25" i="8"/>
  <c r="J25" i="8"/>
  <c r="F26" i="8"/>
  <c r="I26" i="8"/>
  <c r="E27" i="8"/>
  <c r="H27" i="8"/>
  <c r="D28" i="8"/>
  <c r="G28" i="8"/>
  <c r="J28" i="8"/>
  <c r="F29" i="8"/>
  <c r="I29" i="8"/>
  <c r="E30" i="8"/>
  <c r="H30" i="8"/>
  <c r="D31" i="8"/>
  <c r="G31" i="8"/>
  <c r="J31" i="8"/>
  <c r="F32" i="8"/>
  <c r="I32" i="8"/>
  <c r="E33" i="8"/>
  <c r="H33" i="8"/>
  <c r="D34" i="8"/>
  <c r="G34" i="8"/>
  <c r="J34" i="8"/>
  <c r="F35" i="8"/>
  <c r="I35" i="8"/>
  <c r="F20" i="8"/>
  <c r="I20" i="8"/>
  <c r="F34" i="8"/>
  <c r="H20" i="8"/>
  <c r="W33" i="5"/>
  <c r="T34" i="5"/>
  <c r="X34" i="5"/>
  <c r="U35" i="5"/>
  <c r="Y35" i="5"/>
  <c r="V36" i="5"/>
  <c r="Z36" i="5"/>
  <c r="W37" i="5"/>
  <c r="T38" i="5"/>
  <c r="X38" i="5"/>
  <c r="U39" i="5"/>
  <c r="Y39" i="5"/>
  <c r="W32" i="5"/>
  <c r="T32" i="5"/>
  <c r="O33" i="5"/>
  <c r="L34" i="5"/>
  <c r="P34" i="5"/>
  <c r="M35" i="5"/>
  <c r="Q35" i="5"/>
  <c r="N36" i="5"/>
  <c r="R36" i="5"/>
  <c r="O37" i="5"/>
  <c r="L38" i="5"/>
  <c r="P38" i="5"/>
  <c r="M39" i="5"/>
  <c r="Q39" i="5"/>
  <c r="O32" i="5"/>
  <c r="L32" i="5"/>
  <c r="G33" i="5"/>
  <c r="D34" i="5"/>
  <c r="H34" i="5"/>
  <c r="E35" i="5"/>
  <c r="I35" i="5"/>
  <c r="F36" i="5"/>
  <c r="J36" i="5"/>
  <c r="G37" i="5"/>
  <c r="D38" i="5"/>
  <c r="H38" i="5"/>
  <c r="E39" i="5"/>
  <c r="I39" i="5"/>
  <c r="G32" i="5"/>
  <c r="D32" i="5"/>
  <c r="V33" i="5"/>
  <c r="Z33" i="5"/>
  <c r="W34" i="5"/>
  <c r="T35" i="5"/>
  <c r="X35" i="5"/>
  <c r="U36" i="5"/>
  <c r="Y36" i="5"/>
  <c r="V37" i="5"/>
  <c r="Z37" i="5"/>
  <c r="W38" i="5"/>
  <c r="T39" i="5"/>
  <c r="X39" i="5"/>
  <c r="V32" i="5"/>
  <c r="Z32" i="5"/>
  <c r="N33" i="5"/>
  <c r="R33" i="5"/>
  <c r="O34" i="5"/>
  <c r="L35" i="5"/>
  <c r="P35" i="5"/>
  <c r="M36" i="5"/>
  <c r="Q36" i="5"/>
  <c r="N37" i="5"/>
  <c r="R37" i="5"/>
  <c r="O38" i="5"/>
  <c r="L39" i="5"/>
  <c r="P39" i="5"/>
  <c r="N32" i="5"/>
  <c r="R32" i="5"/>
  <c r="F33" i="5"/>
  <c r="J33" i="5"/>
  <c r="G34" i="5"/>
  <c r="D35" i="5"/>
  <c r="H35" i="5"/>
  <c r="E36" i="5"/>
  <c r="I36" i="5"/>
  <c r="F37" i="5"/>
  <c r="J37" i="5"/>
  <c r="G38" i="5"/>
  <c r="D39" i="5"/>
  <c r="H39" i="5"/>
  <c r="F32" i="5"/>
  <c r="J32" i="5"/>
  <c r="U33" i="5"/>
  <c r="Y33" i="5"/>
  <c r="V34" i="5"/>
  <c r="Z34" i="5"/>
  <c r="W35" i="5"/>
  <c r="T36" i="5"/>
  <c r="X36" i="5"/>
  <c r="U37" i="5"/>
  <c r="Y37" i="5"/>
  <c r="V38" i="5"/>
  <c r="Z38" i="5"/>
  <c r="W39" i="5"/>
  <c r="U32" i="5"/>
  <c r="M33" i="5"/>
  <c r="Q33" i="5"/>
  <c r="N34" i="5"/>
  <c r="R34" i="5"/>
  <c r="O35" i="5"/>
  <c r="L36" i="5"/>
  <c r="P36" i="5"/>
  <c r="M37" i="5"/>
  <c r="Q37" i="5"/>
  <c r="N38" i="5"/>
  <c r="R38" i="5"/>
  <c r="O39" i="5"/>
  <c r="M32" i="5"/>
  <c r="E33" i="5"/>
  <c r="I33" i="5"/>
  <c r="F34" i="5"/>
  <c r="J34" i="5"/>
  <c r="G35" i="5"/>
  <c r="D36" i="5"/>
  <c r="H36" i="5"/>
  <c r="E37" i="5"/>
  <c r="I37" i="5"/>
  <c r="F38" i="5"/>
  <c r="J38" i="5"/>
  <c r="G39" i="5"/>
  <c r="E32" i="5"/>
  <c r="T33" i="5"/>
  <c r="X33" i="5"/>
  <c r="U34" i="5"/>
  <c r="Y34" i="5"/>
  <c r="V35" i="5"/>
  <c r="Z35" i="5"/>
  <c r="W36" i="5"/>
  <c r="T37" i="5"/>
  <c r="X37" i="5"/>
  <c r="U38" i="5"/>
  <c r="Y38" i="5"/>
  <c r="V39" i="5"/>
  <c r="Z39" i="5"/>
  <c r="X32" i="5"/>
  <c r="L33" i="5"/>
  <c r="P33" i="5"/>
  <c r="M34" i="5"/>
  <c r="Q34" i="5"/>
  <c r="N35" i="5"/>
  <c r="R35" i="5"/>
  <c r="O36" i="5"/>
  <c r="L37" i="5"/>
  <c r="P37" i="5"/>
  <c r="M38" i="5"/>
  <c r="Q38" i="5"/>
  <c r="N39" i="5"/>
  <c r="R39" i="5"/>
  <c r="P32" i="5"/>
  <c r="D33" i="5"/>
  <c r="H33" i="5"/>
  <c r="E34" i="5"/>
  <c r="I34" i="5"/>
  <c r="F35" i="5"/>
  <c r="J35" i="5"/>
  <c r="G36" i="5"/>
  <c r="D37" i="5"/>
  <c r="H37" i="5"/>
  <c r="E38" i="5"/>
  <c r="I38" i="5"/>
  <c r="F39" i="5"/>
  <c r="J39" i="5"/>
  <c r="H32" i="5"/>
  <c r="W21" i="5"/>
  <c r="T22" i="5"/>
  <c r="X22" i="5"/>
  <c r="U23" i="5"/>
  <c r="Y23" i="5"/>
  <c r="V24" i="5"/>
  <c r="Z24" i="5"/>
  <c r="W25" i="5"/>
  <c r="T26" i="5"/>
  <c r="X26" i="5"/>
  <c r="U27" i="5"/>
  <c r="Y27" i="5"/>
  <c r="W20" i="5"/>
  <c r="T20" i="5"/>
  <c r="O21" i="5"/>
  <c r="L22" i="5"/>
  <c r="P22" i="5"/>
  <c r="M23" i="5"/>
  <c r="Q23" i="5"/>
  <c r="N24" i="5"/>
  <c r="R24" i="5"/>
  <c r="O25" i="5"/>
  <c r="L26" i="5"/>
  <c r="P26" i="5"/>
  <c r="M27" i="5"/>
  <c r="Q27" i="5"/>
  <c r="O20" i="5"/>
  <c r="L20" i="5"/>
  <c r="G21" i="5"/>
  <c r="D22" i="5"/>
  <c r="H22" i="5"/>
  <c r="E23" i="5"/>
  <c r="I23" i="5"/>
  <c r="F24" i="5"/>
  <c r="J24" i="5"/>
  <c r="G25" i="5"/>
  <c r="D26" i="5"/>
  <c r="H26" i="5"/>
  <c r="E27" i="5"/>
  <c r="I27" i="5"/>
  <c r="G20" i="5"/>
  <c r="D20" i="5"/>
  <c r="V21" i="5"/>
  <c r="Z21" i="5"/>
  <c r="W22" i="5"/>
  <c r="T23" i="5"/>
  <c r="X23" i="5"/>
  <c r="U24" i="5"/>
  <c r="Y24" i="5"/>
  <c r="V25" i="5"/>
  <c r="Z25" i="5"/>
  <c r="W26" i="5"/>
  <c r="T27" i="5"/>
  <c r="X27" i="5"/>
  <c r="V20" i="5"/>
  <c r="Z20" i="5"/>
  <c r="N21" i="5"/>
  <c r="R21" i="5"/>
  <c r="O22" i="5"/>
  <c r="L23" i="5"/>
  <c r="P23" i="5"/>
  <c r="M24" i="5"/>
  <c r="Q24" i="5"/>
  <c r="N25" i="5"/>
  <c r="R25" i="5"/>
  <c r="O26" i="5"/>
  <c r="L27" i="5"/>
  <c r="P27" i="5"/>
  <c r="N20" i="5"/>
  <c r="R20" i="5"/>
  <c r="F21" i="5"/>
  <c r="J21" i="5"/>
  <c r="G22" i="5"/>
  <c r="D23" i="5"/>
  <c r="H23" i="5"/>
  <c r="E24" i="5"/>
  <c r="I24" i="5"/>
  <c r="F25" i="5"/>
  <c r="J25" i="5"/>
  <c r="G26" i="5"/>
  <c r="D27" i="5"/>
  <c r="H27" i="5"/>
  <c r="F20" i="5"/>
  <c r="J20" i="5"/>
  <c r="U21" i="5"/>
  <c r="Y21" i="5"/>
  <c r="V22" i="5"/>
  <c r="Z22" i="5"/>
  <c r="W23" i="5"/>
  <c r="T24" i="5"/>
  <c r="X24" i="5"/>
  <c r="U25" i="5"/>
  <c r="Y25" i="5"/>
  <c r="V26" i="5"/>
  <c r="Z26" i="5"/>
  <c r="W27" i="5"/>
  <c r="U20" i="5"/>
  <c r="Y20" i="5"/>
  <c r="M21" i="5"/>
  <c r="Q21" i="5"/>
  <c r="N22" i="5"/>
  <c r="R22" i="5"/>
  <c r="O23" i="5"/>
  <c r="L24" i="5"/>
  <c r="P24" i="5"/>
  <c r="M25" i="5"/>
  <c r="Q25" i="5"/>
  <c r="N26" i="5"/>
  <c r="R26" i="5"/>
  <c r="O27" i="5"/>
  <c r="M20" i="5"/>
  <c r="Q20" i="5"/>
  <c r="E21" i="5"/>
  <c r="I21" i="5"/>
  <c r="F22" i="5"/>
  <c r="J22" i="5"/>
  <c r="G23" i="5"/>
  <c r="D24" i="5"/>
  <c r="H24" i="5"/>
  <c r="E25" i="5"/>
  <c r="I25" i="5"/>
  <c r="F26" i="5"/>
  <c r="J26" i="5"/>
  <c r="G27" i="5"/>
  <c r="E20" i="5"/>
  <c r="I20" i="5"/>
  <c r="T21" i="5"/>
  <c r="X21" i="5"/>
  <c r="U22" i="5"/>
  <c r="Y22" i="5"/>
  <c r="V23" i="5"/>
  <c r="Z23" i="5"/>
  <c r="W24" i="5"/>
  <c r="T25" i="5"/>
  <c r="X25" i="5"/>
  <c r="U26" i="5"/>
  <c r="Y26" i="5"/>
  <c r="V27" i="5"/>
  <c r="Z27" i="5"/>
  <c r="X20" i="5"/>
  <c r="L21" i="5"/>
  <c r="P21" i="5"/>
  <c r="M22" i="5"/>
  <c r="Q22" i="5"/>
  <c r="N23" i="5"/>
  <c r="R23" i="5"/>
  <c r="O24" i="5"/>
  <c r="L25" i="5"/>
  <c r="P25" i="5"/>
  <c r="M26" i="5"/>
  <c r="Q26" i="5"/>
  <c r="N27" i="5"/>
  <c r="R27" i="5"/>
  <c r="P20" i="5"/>
  <c r="D21" i="5"/>
  <c r="H21" i="5"/>
  <c r="E22" i="5"/>
  <c r="I22" i="5"/>
  <c r="F23" i="5"/>
  <c r="J23" i="5"/>
  <c r="G24" i="5"/>
  <c r="D25" i="5"/>
  <c r="H25" i="5"/>
  <c r="E26" i="5"/>
  <c r="I26" i="5"/>
  <c r="F27" i="5"/>
  <c r="J27" i="5"/>
  <c r="H20" i="5"/>
  <c r="Z20" i="1"/>
  <c r="Y20" i="1"/>
  <c r="X20" i="1"/>
  <c r="W20" i="1"/>
  <c r="V20" i="1"/>
  <c r="U20" i="1"/>
  <c r="T20" i="1"/>
  <c r="Q20" i="1"/>
  <c r="P20" i="1"/>
  <c r="O20" i="1"/>
  <c r="N20" i="1"/>
  <c r="M20" i="1"/>
  <c r="L20" i="1"/>
  <c r="R20" i="1"/>
  <c r="J17" i="1"/>
  <c r="J18" i="1"/>
  <c r="J19" i="1"/>
  <c r="J16" i="1"/>
  <c r="E20" i="1"/>
  <c r="F20" i="1"/>
  <c r="G20" i="1"/>
  <c r="H20" i="1"/>
  <c r="I20" i="1"/>
  <c r="D20" i="1"/>
  <c r="J20" i="1" l="1"/>
</calcChain>
</file>

<file path=xl/sharedStrings.xml><?xml version="1.0" encoding="utf-8"?>
<sst xmlns="http://schemas.openxmlformats.org/spreadsheetml/2006/main" count="2665" uniqueCount="259">
  <si>
    <t>Back to front page</t>
  </si>
  <si>
    <t>England</t>
  </si>
  <si>
    <t>Scotland</t>
  </si>
  <si>
    <t>Wales</t>
  </si>
  <si>
    <t>Number of people</t>
  </si>
  <si>
    <t>Northern Ireland*</t>
  </si>
  <si>
    <t>Total</t>
  </si>
  <si>
    <t>0-1 yrs</t>
  </si>
  <si>
    <t>1-2 yrs</t>
  </si>
  <si>
    <t>2-5 yrs</t>
  </si>
  <si>
    <t>5-10 yrs</t>
  </si>
  <si>
    <t>10-15 yrs</t>
  </si>
  <si>
    <t>15-20 yrs</t>
  </si>
  <si>
    <t>20 year total</t>
  </si>
  <si>
    <t>Male</t>
  </si>
  <si>
    <t>Female</t>
  </si>
  <si>
    <t>All persons</t>
  </si>
  <si>
    <t>Northern Ireland</t>
  </si>
  <si>
    <t>0-14</t>
  </si>
  <si>
    <t>15-24</t>
  </si>
  <si>
    <t>25-49</t>
  </si>
  <si>
    <t>50-64</t>
  </si>
  <si>
    <t>65-69</t>
  </si>
  <si>
    <t>70-74</t>
  </si>
  <si>
    <t>75+</t>
  </si>
  <si>
    <t>Age at end of 2010</t>
  </si>
  <si>
    <t>UK</t>
  </si>
  <si>
    <t xml:space="preserve">Note: </t>
  </si>
  <si>
    <t>Source:</t>
  </si>
  <si>
    <t>1_2</t>
  </si>
  <si>
    <t>2_5</t>
  </si>
  <si>
    <t>5_10</t>
  </si>
  <si>
    <t>10_15</t>
  </si>
  <si>
    <t>15_20</t>
  </si>
  <si>
    <t>total</t>
  </si>
  <si>
    <t>Counts</t>
  </si>
  <si>
    <t>Rates</t>
  </si>
  <si>
    <t>Proportions</t>
  </si>
  <si>
    <t>Country</t>
  </si>
  <si>
    <t>Sex</t>
  </si>
  <si>
    <t>Age</t>
  </si>
  <si>
    <t>Lookup</t>
  </si>
  <si>
    <t>EnglandMale0-14</t>
  </si>
  <si>
    <t>EnglandMale15-24</t>
  </si>
  <si>
    <t>EnglandMale25-49</t>
  </si>
  <si>
    <t>EnglandMale50-64</t>
  </si>
  <si>
    <t>EnglandMale65-69</t>
  </si>
  <si>
    <t>EnglandMale70-74</t>
  </si>
  <si>
    <t>EnglandMale75+</t>
  </si>
  <si>
    <t>EnglandMaleTotal</t>
  </si>
  <si>
    <t>EnglandFemale0-14</t>
  </si>
  <si>
    <t>EnglandFemale15-24</t>
  </si>
  <si>
    <t>EnglandFemale25-49</t>
  </si>
  <si>
    <t>EnglandFemale50-64</t>
  </si>
  <si>
    <t>EnglandFemale65-69</t>
  </si>
  <si>
    <t>EnglandFemale70-74</t>
  </si>
  <si>
    <t>EnglandFemale75+</t>
  </si>
  <si>
    <t>EnglandFemaleTotal</t>
  </si>
  <si>
    <t>EnglandAll persons0-14</t>
  </si>
  <si>
    <t>EnglandAll persons15-24</t>
  </si>
  <si>
    <t>EnglandAll persons25-49</t>
  </si>
  <si>
    <t>EnglandAll persons50-64</t>
  </si>
  <si>
    <t>EnglandAll persons65-69</t>
  </si>
  <si>
    <t>EnglandAll persons70-74</t>
  </si>
  <si>
    <t>EnglandAll persons75+</t>
  </si>
  <si>
    <t>EnglandAll personsTotal</t>
  </si>
  <si>
    <t>Northern IrelandMale0-14</t>
  </si>
  <si>
    <t>Northern IrelandMale15-24</t>
  </si>
  <si>
    <t>Northern IrelandMale25-49</t>
  </si>
  <si>
    <t>Northern IrelandMale50-64</t>
  </si>
  <si>
    <t>Northern IrelandMale65-69</t>
  </si>
  <si>
    <t>Northern IrelandMale70-74</t>
  </si>
  <si>
    <t>Northern IrelandMale75+</t>
  </si>
  <si>
    <t>Northern IrelandMaleTotal</t>
  </si>
  <si>
    <t>Northern IrelandFemale0-14</t>
  </si>
  <si>
    <t>Northern IrelandFemale15-24</t>
  </si>
  <si>
    <t>Northern IrelandFemale25-49</t>
  </si>
  <si>
    <t>Northern IrelandFemale50-64</t>
  </si>
  <si>
    <t>Northern IrelandFemale65-69</t>
  </si>
  <si>
    <t>Northern IrelandFemale70-74</t>
  </si>
  <si>
    <t>Northern IrelandFemale75+</t>
  </si>
  <si>
    <t>Northern IrelandFemaleTotal</t>
  </si>
  <si>
    <t>Northern IrelandAll persons0-14</t>
  </si>
  <si>
    <t>Northern IrelandAll persons15-24</t>
  </si>
  <si>
    <t>Northern IrelandAll persons25-49</t>
  </si>
  <si>
    <t>Northern IrelandAll persons50-64</t>
  </si>
  <si>
    <t>Northern IrelandAll persons65-69</t>
  </si>
  <si>
    <t>Northern IrelandAll persons70-74</t>
  </si>
  <si>
    <t>Northern IrelandAll persons75+</t>
  </si>
  <si>
    <t>Northern IrelandAll personsTotal</t>
  </si>
  <si>
    <t>ScotlandMale0-14</t>
  </si>
  <si>
    <t>ScotlandMale15-24</t>
  </si>
  <si>
    <t>ScotlandMale25-49</t>
  </si>
  <si>
    <t>ScotlandMale50-64</t>
  </si>
  <si>
    <t>ScotlandMale65-69</t>
  </si>
  <si>
    <t>ScotlandMale70-74</t>
  </si>
  <si>
    <t>ScotlandMale75+</t>
  </si>
  <si>
    <t>ScotlandMaleTotal</t>
  </si>
  <si>
    <t>ScotlandFemale0-14</t>
  </si>
  <si>
    <t>ScotlandFemale15-24</t>
  </si>
  <si>
    <t>ScotlandFemale25-49</t>
  </si>
  <si>
    <t>ScotlandFemale50-64</t>
  </si>
  <si>
    <t>ScotlandFemale65-69</t>
  </si>
  <si>
    <t>ScotlandFemale70-74</t>
  </si>
  <si>
    <t>ScotlandFemale75+</t>
  </si>
  <si>
    <t>ScotlandFemaleTotal</t>
  </si>
  <si>
    <t>ScotlandAll persons0-14</t>
  </si>
  <si>
    <t>ScotlandAll persons15-24</t>
  </si>
  <si>
    <t>ScotlandAll persons25-49</t>
  </si>
  <si>
    <t>ScotlandAll persons50-64</t>
  </si>
  <si>
    <t>ScotlandAll persons65-69</t>
  </si>
  <si>
    <t>ScotlandAll persons70-74</t>
  </si>
  <si>
    <t>ScotlandAll persons75+</t>
  </si>
  <si>
    <t>ScotlandAll personsTotal</t>
  </si>
  <si>
    <t>WalesMale0-14</t>
  </si>
  <si>
    <t>WalesMale15-24</t>
  </si>
  <si>
    <t>WalesMale25-49</t>
  </si>
  <si>
    <t>WalesMale50-64</t>
  </si>
  <si>
    <t>WalesMale65-69</t>
  </si>
  <si>
    <t>WalesMale70-74</t>
  </si>
  <si>
    <t>WalesMale75+</t>
  </si>
  <si>
    <t>WalesMaleTotal</t>
  </si>
  <si>
    <t>WalesFemale0-14</t>
  </si>
  <si>
    <t>WalesFemale15-24</t>
  </si>
  <si>
    <t>WalesFemale25-49</t>
  </si>
  <si>
    <t>WalesFemale50-64</t>
  </si>
  <si>
    <t>WalesFemale65-69</t>
  </si>
  <si>
    <t>WalesFemale70-74</t>
  </si>
  <si>
    <t>WalesFemale75+</t>
  </si>
  <si>
    <t>WalesFemaleTotal</t>
  </si>
  <si>
    <t>WalesAll persons0-14</t>
  </si>
  <si>
    <t>WalesAll persons15-24</t>
  </si>
  <si>
    <t>WalesAll persons25-49</t>
  </si>
  <si>
    <t>WalesAll persons50-64</t>
  </si>
  <si>
    <t>WalesAll persons65-69</t>
  </si>
  <si>
    <t>WalesAll persons70-74</t>
  </si>
  <si>
    <t>WalesAll persons75+</t>
  </si>
  <si>
    <t>WalesAll personsTotal</t>
  </si>
  <si>
    <t>UKMale0-14</t>
  </si>
  <si>
    <t>UKMale15-24</t>
  </si>
  <si>
    <t>UKMale25-49</t>
  </si>
  <si>
    <t>UKMale50-64</t>
  </si>
  <si>
    <t>UKMale65-69</t>
  </si>
  <si>
    <t>UKMale70-74</t>
  </si>
  <si>
    <t>UKMale75+</t>
  </si>
  <si>
    <t>UKMaleTotal</t>
  </si>
  <si>
    <t>UKFemale0-14</t>
  </si>
  <si>
    <t>UKFemale15-24</t>
  </si>
  <si>
    <t>UKFemale25-49</t>
  </si>
  <si>
    <t>UKFemale50-64</t>
  </si>
  <si>
    <t>UKFemale65-69</t>
  </si>
  <si>
    <t>UKFemale70-74</t>
  </si>
  <si>
    <t>UKFemale75+</t>
  </si>
  <si>
    <t>UKFemaleTotal</t>
  </si>
  <si>
    <t>UKAll persons0-14</t>
  </si>
  <si>
    <t>UKAll persons15-24</t>
  </si>
  <si>
    <t>UKAll persons25-49</t>
  </si>
  <si>
    <t>UKAll persons50-64</t>
  </si>
  <si>
    <t>UKAll persons65-69</t>
  </si>
  <si>
    <t>UKAll persons70-74</t>
  </si>
  <si>
    <t>UKAll persons75+</t>
  </si>
  <si>
    <t>UKAll personsTotal</t>
  </si>
  <si>
    <t>25-29</t>
  </si>
  <si>
    <t>30-34</t>
  </si>
  <si>
    <t>35-39</t>
  </si>
  <si>
    <t>40-44</t>
  </si>
  <si>
    <t>45-49</t>
  </si>
  <si>
    <t>50-54</t>
  </si>
  <si>
    <t>55-59</t>
  </si>
  <si>
    <t>60-64</t>
  </si>
  <si>
    <t>75-79</t>
  </si>
  <si>
    <t>80-84</t>
  </si>
  <si>
    <t>85+</t>
  </si>
  <si>
    <t>Cheshire and Mersey</t>
  </si>
  <si>
    <t>East Midlands</t>
  </si>
  <si>
    <t>East of England</t>
  </si>
  <si>
    <t>Greater Manchester Lancashire and South Cumbria</t>
  </si>
  <si>
    <t>London</t>
  </si>
  <si>
    <t>North East Cumbria and North Yorkshire</t>
  </si>
  <si>
    <t>South East Coast</t>
  </si>
  <si>
    <t>South West</t>
  </si>
  <si>
    <t>Thames Valley</t>
  </si>
  <si>
    <t>Wessex</t>
  </si>
  <si>
    <t>West Midlands</t>
  </si>
  <si>
    <t>Yorkshire and the Humber</t>
  </si>
  <si>
    <t>to display data:</t>
  </si>
  <si>
    <t>Strategic Clinical Network</t>
  </si>
  <si>
    <t>Deprivation quintile</t>
  </si>
  <si>
    <t>1 (Least deprived)</t>
  </si>
  <si>
    <t>5 (Most deprived)</t>
  </si>
  <si>
    <r>
      <t>Select a Strategic Clinical Network</t>
    </r>
    <r>
      <rPr>
        <b/>
        <vertAlign val="superscript"/>
        <sz val="14"/>
        <color theme="1"/>
        <rFont val="Calibri"/>
        <family val="2"/>
      </rPr>
      <t>†</t>
    </r>
  </si>
  <si>
    <r>
      <t>Select a country</t>
    </r>
    <r>
      <rPr>
        <b/>
        <vertAlign val="superscript"/>
        <sz val="14"/>
        <color theme="1"/>
        <rFont val="Calibri"/>
        <family val="2"/>
      </rPr>
      <t>†</t>
    </r>
    <r>
      <rPr>
        <b/>
        <sz val="14"/>
        <color theme="1"/>
        <rFont val="Calibri"/>
        <family val="2"/>
        <scheme val="minor"/>
      </rPr>
      <t xml:space="preserve"> to display data:</t>
    </r>
  </si>
  <si>
    <t>Macmillan-NCIN work plan</t>
  </si>
  <si>
    <t xml:space="preserve">Segmenting the cancer population </t>
  </si>
  <si>
    <t>Age at diagnosis</t>
  </si>
  <si>
    <t>Rate per 100,000**</t>
  </si>
  <si>
    <t>People living with cancer by time since diagnosis, sex and age at diagnosis (select by UK country)</t>
  </si>
  <si>
    <t>People living with cancer by time since diagnosis, sex and age at the end of 2010 (select by UK country)</t>
  </si>
  <si>
    <t>People living with cancer by time since diagnosis, sex and UK country of origin (summary)</t>
  </si>
  <si>
    <t>1)</t>
  </si>
  <si>
    <t>2)</t>
  </si>
  <si>
    <t>3)</t>
  </si>
  <si>
    <t>4)</t>
  </si>
  <si>
    <t>5)</t>
  </si>
  <si>
    <t>People living with cancer by time since diagnosis, sex and deprivation quintile (England only)</t>
  </si>
  <si>
    <r>
      <t>Tables and charts showing the number of people living with and beyond cancer by time since diagnosis, sex and country of origin</t>
    </r>
    <r>
      <rPr>
        <b/>
        <vertAlign val="superscript"/>
        <sz val="16"/>
        <color theme="1"/>
        <rFont val="Arial"/>
        <family val="2"/>
      </rPr>
      <t>†</t>
    </r>
  </si>
  <si>
    <r>
      <rPr>
        <b/>
        <sz val="14"/>
        <color theme="1"/>
        <rFont val="Calibri"/>
        <family val="2"/>
        <scheme val="minor"/>
      </rPr>
      <t>**</t>
    </r>
    <r>
      <rPr>
        <sz val="11"/>
        <color theme="1"/>
        <rFont val="Calibri"/>
        <family val="2"/>
        <scheme val="minor"/>
      </rPr>
      <t xml:space="preserve"> Crude rate per 100,000 population </t>
    </r>
  </si>
  <si>
    <r>
      <rPr>
        <b/>
        <sz val="14"/>
        <color theme="1"/>
        <rFont val="Calibri"/>
        <family val="2"/>
        <scheme val="minor"/>
      </rPr>
      <t>*</t>
    </r>
    <r>
      <rPr>
        <sz val="11"/>
        <color theme="1"/>
        <rFont val="Calibri"/>
        <family val="2"/>
        <scheme val="minor"/>
      </rPr>
      <t xml:space="preserve"> The prevalence for Northern Ireland is 18-year prevalence as data are only available from 1993 to 2010</t>
    </r>
  </si>
  <si>
    <r>
      <t>Males living with cancer by time since diagnosis and country of origin</t>
    </r>
    <r>
      <rPr>
        <b/>
        <vertAlign val="superscript"/>
        <sz val="10"/>
        <color theme="1"/>
        <rFont val="Arial"/>
        <family val="2"/>
      </rPr>
      <t>†</t>
    </r>
  </si>
  <si>
    <r>
      <t>Females living with cancer by time since diagnosis and country of origin</t>
    </r>
    <r>
      <rPr>
        <b/>
        <vertAlign val="superscript"/>
        <sz val="10"/>
        <color theme="1"/>
        <rFont val="Arial"/>
        <family val="2"/>
      </rPr>
      <t>†</t>
    </r>
  </si>
  <si>
    <r>
      <t>Persons living with cancer by time since diagnosis and country of origin</t>
    </r>
    <r>
      <rPr>
        <b/>
        <vertAlign val="superscript"/>
        <sz val="10"/>
        <color theme="1"/>
        <rFont val="Arial"/>
        <family val="2"/>
      </rPr>
      <t>†</t>
    </r>
  </si>
  <si>
    <t>UK country</t>
  </si>
  <si>
    <t>Population data from the Office for National Statistics (England and Wales), General Register Office for Scotland (Scotland) and Northern Ireland Statistics and Research Agency (Northern Ireland).</t>
  </si>
  <si>
    <t>Twenty-year prevalence based on the number of people diagnosed with cancer in the period 1991-2010 and alive at the end of December 2010</t>
  </si>
  <si>
    <t>All malignant cancers combined (excluding non-melanoma skin cancer)</t>
  </si>
  <si>
    <t>% distribution by region</t>
  </si>
  <si>
    <t>% distribution by age group</t>
  </si>
  <si>
    <t>Males living with cancer by time since diagnosis and age at end of 2010</t>
  </si>
  <si>
    <t>Females living with cancer by time since diagnosis and age at end of 2010</t>
  </si>
  <si>
    <t>Persons living with cancer by time since diagnosis and age at end of 2010</t>
  </si>
  <si>
    <t>% distribution by deprivation quintile</t>
  </si>
  <si>
    <t>% distribution by time since diagnosis</t>
  </si>
  <si>
    <t>10 year total</t>
  </si>
  <si>
    <r>
      <t>The number of people living with and beyond cancer by time since diagnosis, sex and deprivation quintile</t>
    </r>
    <r>
      <rPr>
        <b/>
        <vertAlign val="superscript"/>
        <sz val="16"/>
        <color theme="1"/>
        <rFont val="Arial"/>
        <family val="2"/>
      </rPr>
      <t xml:space="preserve">‡ </t>
    </r>
    <r>
      <rPr>
        <b/>
        <sz val="16"/>
        <color theme="1"/>
        <rFont val="Century Gothic"/>
        <family val="2"/>
      </rPr>
      <t>(England only)</t>
    </r>
  </si>
  <si>
    <t xml:space="preserve">Please refer to the data sources and definitions below the charts </t>
  </si>
  <si>
    <t>Contents</t>
  </si>
  <si>
    <t>People living with cancer by time since diagnosis, sex and age at end of 2010 (select by Strategic Clinical Network, England only)</t>
  </si>
  <si>
    <t>Diagnosed cancers extracted from the National Cancer Data Repository (NCDR); National Cancer Registration Service (NCRS) and National Cancer Intelligence Network (NCIN), accessed June 2013.</t>
  </si>
  <si>
    <r>
      <rPr>
        <b/>
        <vertAlign val="superscript"/>
        <sz val="18"/>
        <color theme="1"/>
        <rFont val="Calibri"/>
        <family val="2"/>
        <scheme val="minor"/>
      </rPr>
      <t>†</t>
    </r>
    <r>
      <rPr>
        <b/>
        <sz val="11"/>
        <color theme="1"/>
        <rFont val="Calibri"/>
        <family val="2"/>
        <scheme val="minor"/>
      </rPr>
      <t xml:space="preserve"> </t>
    </r>
    <r>
      <rPr>
        <sz val="11"/>
        <color theme="1"/>
        <rFont val="Calibri"/>
        <family val="2"/>
        <scheme val="minor"/>
      </rPr>
      <t>Country of residence at diagnosis</t>
    </r>
  </si>
  <si>
    <r>
      <rPr>
        <b/>
        <vertAlign val="superscript"/>
        <sz val="18"/>
        <color theme="1"/>
        <rFont val="Calibri"/>
        <family val="2"/>
        <scheme val="minor"/>
      </rPr>
      <t>†</t>
    </r>
    <r>
      <rPr>
        <b/>
        <sz val="11"/>
        <color theme="1"/>
        <rFont val="Calibri"/>
        <family val="2"/>
        <scheme val="minor"/>
      </rPr>
      <t xml:space="preserve"> </t>
    </r>
    <r>
      <rPr>
        <sz val="11"/>
        <color theme="1"/>
        <rFont val="Calibri"/>
        <family val="2"/>
        <scheme val="minor"/>
      </rPr>
      <t>Strategic Clinical Network of residence at diagnosis.</t>
    </r>
  </si>
  <si>
    <r>
      <rPr>
        <sz val="14"/>
        <color theme="1"/>
        <rFont val="Calibri"/>
        <family val="2"/>
        <scheme val="minor"/>
      </rPr>
      <t>‡</t>
    </r>
    <r>
      <rPr>
        <sz val="11"/>
        <color theme="1"/>
        <rFont val="Calibri"/>
        <family val="2"/>
        <scheme val="minor"/>
      </rPr>
      <t xml:space="preserve"> Deprivation quintiles are population-based quintiles of the Index of Multiple Deprivation (Department of Communities and Local Government).</t>
    </r>
  </si>
  <si>
    <t>Tables and charts showing the number of people living with and beyond cancer by UK country, time since diagnosis, sex and age at diagnosis</t>
  </si>
  <si>
    <t>Males living with cancer by time since diagnosis and age at diagnosis</t>
  </si>
  <si>
    <t>Charts showing people living with and beyond cancer by UK country, time since diagnosis, sex and age at diagnosis</t>
  </si>
  <si>
    <t>Persons living with cancer by time since diagnosis and age at diagnosis</t>
  </si>
  <si>
    <t xml:space="preserve">            Females living with cancer by time since diagnosis and age at diagnosis</t>
  </si>
  <si>
    <t>Map showing Strategic Clinical Networks, England</t>
  </si>
  <si>
    <t>The analysis is based on patients diagnosed with cancer between 1991 and 2010.  To ensure that patients, rather than tumours, were counted, only the first diagnosed tumour (excluding non-melanoma skin cancer) in each patient was included in the analysis.  Anyone who died or left the country in the period, or were aged over 99 at diagnosis or over 105 at the end of 2010, were removed from the study.</t>
  </si>
  <si>
    <t>Countries</t>
  </si>
  <si>
    <t>Note</t>
  </si>
  <si>
    <t>These hidden sheets provide the underlying data and menu information for the public segmentation worksheets.  If you alter these data, formulae or categories the results may be rendered incorrect.</t>
  </si>
  <si>
    <t xml:space="preserve">Strategic Clinical Networks based on mappings using mid-2010 population mid-year estimates for Lower Layer Super Output Areas (LSOAs). Source: Office for National Statistics   © Crown Copyright 2011.  Link to the data: http://www.ons.gov.uk/ons/rel/sape/soa-mid-year-pop-est-engl-wales-exp/mid-2010-release/stb---super-output-area---mid-2010.html </t>
  </si>
  <si>
    <t>Ten-year prevalence based on the number of people diagnosed with cancer in the period 2001-2010 and alive at the end of December 2010</t>
  </si>
  <si>
    <t>The analysis is based on patients diagnosed with cancer between 2001and 2010.  To ensure that patients, rather than tumours, were counted, only the first diagnosed tumour (excluding non-melanoma skin cancer) in each patient was included in the analysis.  Anyone who died or left the country in the period, or were aged over 99 at diagnosis or over 105 at the end of 2010, were removed from the study.</t>
  </si>
  <si>
    <t>The numbers in this analysis may not agree with those published elsewhere due to slight differences in methodologies, periods of observation, datasets, and rounding.</t>
  </si>
  <si>
    <t>Our study focuses on deprivation analysis for people diagnosed with cancer in the ten period 2001-2010, therefore the 10-15 and 15-20 year time since diagnosis periods that we have used for the other prevalence analysis in this spreadhseet are not provided here.  We will explore deprivation analysis over longer periods in later versions of this work.</t>
  </si>
  <si>
    <t>Guidance and tips for using the data</t>
  </si>
  <si>
    <t xml:space="preserve">Segmenting the cancer survivor population </t>
  </si>
  <si>
    <t>Cancer prevalence for all cancers combined</t>
  </si>
  <si>
    <t xml:space="preserve"> (excluding non-melanoma skin cancer)</t>
  </si>
  <si>
    <t>Cancer prevalence for all cancers combined (excluding NMSC)</t>
  </si>
  <si>
    <t>Tables and charts showing the number of people living with and beyond cancer by UK country, time since diagnosis, sex and age at the end of 2010</t>
  </si>
  <si>
    <t>Tables and charts showing the number of people living with and beyond cancer by Strategic Clinical Network, time since diagnosis, sex and age at the end of 2010 (England only)</t>
  </si>
  <si>
    <t>-</t>
  </si>
  <si>
    <t>Time since first diagnosis  - Male</t>
  </si>
  <si>
    <t>Time since first diagnosis  - Female</t>
  </si>
  <si>
    <t>Time since first diagnosis  - Persons</t>
  </si>
  <si>
    <t xml:space="preserve"> </t>
  </si>
  <si>
    <t>Time since first diagnosis  -  persons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</si>
</sst>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36" x14ac:knownFonts="1">
    <font>
      <sz val="11"/>
      <color theme="1"/>
      <name val="Calibri"/>
      <family val="2"/>
      <scheme val="minor"/>
    </font>
    <font>
      <sz val="11"/>
      <color theme="1"/>
      <name val="Calibri"/>
      <family val="2"/>
      <scheme val="minor"/>
    </font>
    <font>
      <u/>
      <sz val="11"/>
      <color theme="10"/>
      <name val="Calibri"/>
      <family val="2"/>
    </font>
    <font>
      <b/>
      <sz val="11"/>
      <color theme="1"/>
      <name val="Calibri"/>
      <family val="2"/>
      <scheme val="minor"/>
    </font>
    <font>
      <b/>
      <sz val="16"/>
      <color theme="1"/>
      <name val="Calibri"/>
      <family val="2"/>
      <scheme val="minor"/>
    </font>
    <font>
      <b/>
      <i/>
      <sz val="16"/>
      <color theme="1"/>
      <name val="Century Gothic"/>
      <family val="2"/>
    </font>
    <font>
      <b/>
      <sz val="11"/>
      <color theme="0"/>
      <name val="Calibri"/>
      <family val="2"/>
      <scheme val="minor"/>
    </font>
    <font>
      <b/>
      <vertAlign val="superscript"/>
      <sz val="16"/>
      <color theme="1"/>
      <name val="Arial"/>
      <family val="2"/>
    </font>
    <font>
      <b/>
      <i/>
      <sz val="10"/>
      <color theme="1"/>
      <name val="Century Gothic"/>
      <family val="2"/>
    </font>
    <font>
      <b/>
      <vertAlign val="superscript"/>
      <sz val="10"/>
      <color theme="1"/>
      <name val="Arial"/>
      <family val="2"/>
    </font>
    <font>
      <b/>
      <sz val="16"/>
      <color theme="1"/>
      <name val="Century Gothic"/>
      <family val="2"/>
    </font>
    <font>
      <b/>
      <sz val="14"/>
      <color theme="1"/>
      <name val="Calibri"/>
      <family val="2"/>
      <scheme val="minor"/>
    </font>
    <font>
      <b/>
      <sz val="10"/>
      <color theme="1"/>
      <name val="Century Gothic"/>
      <family val="2"/>
    </font>
    <font>
      <b/>
      <vertAlign val="superscript"/>
      <sz val="14"/>
      <color theme="1"/>
      <name val="Calibri"/>
      <family val="2"/>
    </font>
    <font>
      <b/>
      <sz val="11"/>
      <color rgb="FF009E49"/>
      <name val="Calibri"/>
      <family val="2"/>
      <scheme val="minor"/>
    </font>
    <font>
      <b/>
      <sz val="18"/>
      <color rgb="FF009E49"/>
      <name val="Calibri"/>
      <family val="2"/>
      <scheme val="minor"/>
    </font>
    <font>
      <b/>
      <i/>
      <sz val="11"/>
      <color rgb="FF009E49"/>
      <name val="Calibri"/>
      <family val="2"/>
      <scheme val="minor"/>
    </font>
    <font>
      <sz val="11"/>
      <color rgb="FFFF0000"/>
      <name val="Calibri"/>
      <family val="2"/>
      <scheme val="minor"/>
    </font>
    <font>
      <b/>
      <i/>
      <sz val="14"/>
      <color rgb="FFFF0000"/>
      <name val="Calibri"/>
      <family val="2"/>
      <scheme val="minor"/>
    </font>
    <font>
      <b/>
      <sz val="12"/>
      <color theme="1"/>
      <name val="Calibri"/>
      <family val="2"/>
      <scheme val="minor"/>
    </font>
    <font>
      <b/>
      <vertAlign val="superscript"/>
      <sz val="18"/>
      <color theme="1"/>
      <name val="Calibri"/>
      <family val="2"/>
      <scheme val="minor"/>
    </font>
    <font>
      <sz val="14"/>
      <color theme="1"/>
      <name val="Calibri"/>
      <family val="2"/>
      <scheme val="minor"/>
    </font>
    <font>
      <b/>
      <sz val="14"/>
      <color theme="0"/>
      <name val="Calibri"/>
      <family val="2"/>
      <scheme val="minor"/>
    </font>
    <font>
      <b/>
      <sz val="10"/>
      <color theme="0"/>
      <name val="Calibri"/>
      <family val="2"/>
      <scheme val="minor"/>
    </font>
    <font>
      <b/>
      <sz val="18"/>
      <color theme="0"/>
      <name val="Cambria"/>
      <family val="1"/>
      <scheme val="major"/>
    </font>
    <font>
      <b/>
      <sz val="11"/>
      <color rgb="FF00A246"/>
      <name val="Calibri"/>
      <family val="2"/>
      <scheme val="minor"/>
    </font>
    <font>
      <sz val="14"/>
      <color theme="0"/>
      <name val="Calibri"/>
      <family val="2"/>
      <scheme val="minor"/>
    </font>
    <font>
      <b/>
      <sz val="10"/>
      <color theme="1"/>
      <name val="Calibri"/>
      <family val="2"/>
      <scheme val="minor"/>
    </font>
    <font>
      <sz val="10"/>
      <color theme="1"/>
      <name val="Calibri"/>
      <family val="2"/>
      <scheme val="minor"/>
    </font>
    <font>
      <b/>
      <i/>
      <sz val="12"/>
      <color rgb="FFFF0000"/>
      <name val="Calibri"/>
      <family val="2"/>
      <scheme val="minor"/>
    </font>
    <font>
      <i/>
      <sz val="10"/>
      <color theme="0" tint="-0.499984740745262"/>
      <name val="Calibri"/>
      <family val="2"/>
      <scheme val="minor"/>
    </font>
    <font>
      <b/>
      <i/>
      <sz val="12"/>
      <color rgb="FF009E49"/>
      <name val="Calibri"/>
      <family val="2"/>
      <scheme val="minor"/>
    </font>
    <font>
      <sz val="12"/>
      <color rgb="FF009E49"/>
      <name val="Calibri"/>
      <family val="2"/>
      <scheme val="minor"/>
    </font>
    <font>
      <sz val="8"/>
      <color theme="1"/>
      <name val="Calibri"/>
      <family val="2"/>
      <scheme val="minor"/>
    </font>
    <font>
      <b/>
      <sz val="16"/>
      <color theme="0"/>
      <name val="Calibri"/>
      <family val="2"/>
      <scheme val="minor"/>
    </font>
    <font>
      <b/>
      <sz val="14"/>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09E49"/>
        <bgColor indexed="64"/>
      </patternFill>
    </fill>
    <fill>
      <patternFill patternType="solid">
        <fgColor rgb="FFA5D9B6"/>
        <bgColor indexed="64"/>
      </patternFill>
    </fill>
    <fill>
      <patternFill patternType="solid">
        <fgColor rgb="FFD2ECDB"/>
        <bgColor indexed="64"/>
      </patternFill>
    </fill>
    <fill>
      <patternFill patternType="solid">
        <fgColor rgb="FF009E49"/>
        <bgColor theme="6"/>
      </patternFill>
    </fill>
    <fill>
      <patternFill patternType="solid">
        <fgColor theme="0"/>
        <bgColor theme="6"/>
      </patternFill>
    </fill>
    <fill>
      <patternFill patternType="solid">
        <fgColor rgb="FF00A246"/>
        <bgColor indexed="64"/>
      </patternFill>
    </fill>
  </fills>
  <borders count="22">
    <border>
      <left/>
      <right/>
      <top/>
      <bottom/>
      <diagonal/>
    </border>
    <border>
      <left/>
      <right/>
      <top/>
      <bottom style="thin">
        <color theme="0"/>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rgb="FF009E49"/>
      </left>
      <right/>
      <top style="medium">
        <color rgb="FF009E49"/>
      </top>
      <bottom/>
      <diagonal/>
    </border>
    <border>
      <left/>
      <right/>
      <top style="medium">
        <color rgb="FF009E49"/>
      </top>
      <bottom/>
      <diagonal/>
    </border>
    <border>
      <left/>
      <right style="medium">
        <color rgb="FF009E49"/>
      </right>
      <top style="medium">
        <color rgb="FF009E49"/>
      </top>
      <bottom/>
      <diagonal/>
    </border>
    <border>
      <left style="medium">
        <color rgb="FF009E49"/>
      </left>
      <right/>
      <top/>
      <bottom/>
      <diagonal/>
    </border>
    <border>
      <left/>
      <right style="medium">
        <color rgb="FF009E49"/>
      </right>
      <top/>
      <bottom/>
      <diagonal/>
    </border>
    <border>
      <left style="medium">
        <color rgb="FF009E49"/>
      </left>
      <right/>
      <top/>
      <bottom style="medium">
        <color rgb="FF009E49"/>
      </bottom>
      <diagonal/>
    </border>
    <border>
      <left/>
      <right/>
      <top/>
      <bottom style="medium">
        <color rgb="FF009E49"/>
      </bottom>
      <diagonal/>
    </border>
    <border>
      <left/>
      <right style="medium">
        <color rgb="FF009E49"/>
      </right>
      <top/>
      <bottom style="medium">
        <color rgb="FF009E49"/>
      </bottom>
      <diagonal/>
    </border>
    <border>
      <left/>
      <right style="medium">
        <color rgb="FF009E49"/>
      </right>
      <top/>
      <bottom style="thin">
        <color theme="0"/>
      </bottom>
      <diagonal/>
    </border>
    <border>
      <left style="medium">
        <color rgb="FF009E49"/>
      </left>
      <right/>
      <top/>
      <bottom style="thin">
        <color theme="0"/>
      </bottom>
      <diagonal/>
    </border>
    <border>
      <left style="medium">
        <color rgb="FF009E49"/>
      </left>
      <right/>
      <top style="thin">
        <color theme="0"/>
      </top>
      <bottom style="thin">
        <color theme="0"/>
      </bottom>
      <diagonal/>
    </border>
    <border>
      <left/>
      <right style="medium">
        <color rgb="FF009E49"/>
      </right>
      <top style="thin">
        <color theme="0"/>
      </top>
      <bottom style="thin">
        <color theme="0"/>
      </bottom>
      <diagonal/>
    </border>
    <border>
      <left style="medium">
        <color rgb="FF009E49"/>
      </left>
      <right style="medium">
        <color rgb="FF009E49"/>
      </right>
      <top/>
      <bottom/>
      <diagonal/>
    </border>
    <border>
      <left style="medium">
        <color rgb="FF00A246"/>
      </left>
      <right/>
      <top/>
      <bottom/>
      <diagonal/>
    </border>
    <border>
      <left/>
      <right style="medium">
        <color rgb="FF00A246"/>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68">
    <xf numFmtId="0" fontId="0" fillId="0" borderId="0" xfId="0"/>
    <xf numFmtId="0" fontId="0" fillId="2" borderId="0" xfId="0" applyFill="1"/>
    <xf numFmtId="0" fontId="6" fillId="3" borderId="1" xfId="0" applyFont="1" applyFill="1" applyBorder="1"/>
    <xf numFmtId="164" fontId="0" fillId="4" borderId="1" xfId="1" applyNumberFormat="1" applyFont="1" applyFill="1" applyBorder="1"/>
    <xf numFmtId="164" fontId="0" fillId="5" borderId="2" xfId="1" applyNumberFormat="1" applyFont="1" applyFill="1" applyBorder="1"/>
    <xf numFmtId="9" fontId="0" fillId="4" borderId="1" xfId="2" applyFont="1" applyFill="1" applyBorder="1"/>
    <xf numFmtId="9" fontId="0" fillId="5" borderId="2" xfId="2" applyFont="1" applyFill="1" applyBorder="1"/>
    <xf numFmtId="9" fontId="6" fillId="3" borderId="1" xfId="2" applyFont="1" applyFill="1" applyBorder="1"/>
    <xf numFmtId="164" fontId="6" fillId="3" borderId="1" xfId="1" applyNumberFormat="1" applyFont="1" applyFill="1" applyBorder="1"/>
    <xf numFmtId="9" fontId="0" fillId="2" borderId="1" xfId="2" applyFont="1" applyFill="1" applyBorder="1"/>
    <xf numFmtId="0" fontId="0" fillId="2" borderId="0" xfId="0" applyFill="1" applyBorder="1"/>
    <xf numFmtId="0" fontId="4" fillId="2" borderId="0" xfId="0" applyFont="1" applyFill="1" applyBorder="1"/>
    <xf numFmtId="0" fontId="3" fillId="2" borderId="10" xfId="0" applyFont="1" applyFill="1" applyBorder="1"/>
    <xf numFmtId="0" fontId="0" fillId="2" borderId="11" xfId="0" applyFill="1" applyBorder="1"/>
    <xf numFmtId="0" fontId="0" fillId="2" borderId="10" xfId="0" applyFill="1" applyBorder="1"/>
    <xf numFmtId="0" fontId="0" fillId="2" borderId="12" xfId="0" applyFill="1" applyBorder="1"/>
    <xf numFmtId="0" fontId="0" fillId="2" borderId="13" xfId="0" applyFill="1" applyBorder="1"/>
    <xf numFmtId="0" fontId="0" fillId="2" borderId="14" xfId="0" applyFill="1" applyBorder="1"/>
    <xf numFmtId="0" fontId="10" fillId="2" borderId="10" xfId="0" applyFont="1" applyFill="1" applyBorder="1"/>
    <xf numFmtId="0" fontId="2" fillId="2" borderId="11" xfId="3" applyFill="1" applyBorder="1" applyAlignment="1" applyProtection="1"/>
    <xf numFmtId="0" fontId="6" fillId="3" borderId="16" xfId="0" applyFont="1" applyFill="1" applyBorder="1"/>
    <xf numFmtId="0" fontId="0" fillId="4" borderId="16" xfId="0" applyFill="1" applyBorder="1"/>
    <xf numFmtId="0" fontId="0" fillId="5" borderId="17" xfId="0" applyFill="1" applyBorder="1"/>
    <xf numFmtId="0" fontId="0" fillId="4" borderId="17" xfId="0" applyFill="1" applyBorder="1"/>
    <xf numFmtId="0" fontId="6" fillId="3" borderId="10" xfId="0" applyFont="1" applyFill="1" applyBorder="1"/>
    <xf numFmtId="0" fontId="12" fillId="2" borderId="0" xfId="0" applyFont="1" applyFill="1" applyBorder="1"/>
    <xf numFmtId="0" fontId="0" fillId="2" borderId="0" xfId="0" applyFont="1" applyFill="1" applyBorder="1"/>
    <xf numFmtId="0" fontId="6" fillId="3" borderId="1" xfId="0" applyFont="1" applyFill="1" applyBorder="1" applyAlignment="1">
      <alignment horizontal="right"/>
    </xf>
    <xf numFmtId="0" fontId="0" fillId="2" borderId="0" xfId="0" applyFill="1" applyBorder="1" applyAlignment="1">
      <alignment horizontal="right"/>
    </xf>
    <xf numFmtId="0" fontId="6" fillId="3" borderId="15" xfId="0" applyFont="1" applyFill="1" applyBorder="1" applyAlignment="1">
      <alignment horizontal="right"/>
    </xf>
    <xf numFmtId="9" fontId="0" fillId="4" borderId="1" xfId="2" applyFont="1" applyFill="1" applyBorder="1" applyAlignment="1">
      <alignment horizontal="right"/>
    </xf>
    <xf numFmtId="9" fontId="0" fillId="2" borderId="0" xfId="2" applyFont="1" applyFill="1" applyBorder="1" applyAlignment="1">
      <alignment horizontal="right"/>
    </xf>
    <xf numFmtId="9" fontId="0" fillId="4" borderId="15" xfId="2" applyFont="1" applyFill="1" applyBorder="1" applyAlignment="1">
      <alignment horizontal="right"/>
    </xf>
    <xf numFmtId="9" fontId="0" fillId="5" borderId="2" xfId="2" applyFont="1" applyFill="1" applyBorder="1" applyAlignment="1">
      <alignment horizontal="right"/>
    </xf>
    <xf numFmtId="9" fontId="0" fillId="5" borderId="18" xfId="2" applyFont="1" applyFill="1" applyBorder="1" applyAlignment="1">
      <alignment horizontal="right"/>
    </xf>
    <xf numFmtId="9" fontId="0" fillId="4" borderId="2" xfId="2" applyFont="1" applyFill="1" applyBorder="1" applyAlignment="1">
      <alignment horizontal="right"/>
    </xf>
    <xf numFmtId="9" fontId="0" fillId="4" borderId="18" xfId="2" applyFont="1" applyFill="1" applyBorder="1" applyAlignment="1">
      <alignment horizontal="right"/>
    </xf>
    <xf numFmtId="9" fontId="6" fillId="3" borderId="0" xfId="2" applyFont="1" applyFill="1" applyBorder="1" applyAlignment="1">
      <alignment horizontal="right"/>
    </xf>
    <xf numFmtId="9" fontId="6" fillId="3" borderId="11" xfId="2" applyFont="1" applyFill="1" applyBorder="1" applyAlignment="1">
      <alignment horizontal="right"/>
    </xf>
    <xf numFmtId="164" fontId="0" fillId="4" borderId="1" xfId="1" applyNumberFormat="1" applyFont="1" applyFill="1" applyBorder="1" applyAlignment="1">
      <alignment horizontal="right"/>
    </xf>
    <xf numFmtId="164" fontId="0" fillId="4" borderId="15" xfId="1" applyNumberFormat="1" applyFont="1" applyFill="1" applyBorder="1" applyAlignment="1">
      <alignment horizontal="right"/>
    </xf>
    <xf numFmtId="164" fontId="0" fillId="5" borderId="2" xfId="1" applyNumberFormat="1" applyFont="1" applyFill="1" applyBorder="1" applyAlignment="1">
      <alignment horizontal="right"/>
    </xf>
    <xf numFmtId="164" fontId="0" fillId="5" borderId="18" xfId="1" applyNumberFormat="1" applyFont="1" applyFill="1" applyBorder="1" applyAlignment="1">
      <alignment horizontal="right"/>
    </xf>
    <xf numFmtId="164" fontId="0" fillId="4" borderId="2" xfId="1" applyNumberFormat="1" applyFont="1" applyFill="1" applyBorder="1" applyAlignment="1">
      <alignment horizontal="right"/>
    </xf>
    <xf numFmtId="164" fontId="0" fillId="4" borderId="18" xfId="1" applyNumberFormat="1" applyFont="1" applyFill="1" applyBorder="1" applyAlignment="1">
      <alignment horizontal="right"/>
    </xf>
    <xf numFmtId="164" fontId="6" fillId="3" borderId="0" xfId="1" applyNumberFormat="1" applyFont="1" applyFill="1" applyBorder="1" applyAlignment="1">
      <alignment horizontal="right"/>
    </xf>
    <xf numFmtId="164" fontId="6" fillId="3" borderId="11" xfId="1" applyNumberFormat="1" applyFont="1" applyFill="1" applyBorder="1" applyAlignment="1">
      <alignment horizontal="right"/>
    </xf>
    <xf numFmtId="0" fontId="5" fillId="2" borderId="10" xfId="0" applyFont="1" applyFill="1" applyBorder="1"/>
    <xf numFmtId="0" fontId="11" fillId="2" borderId="10" xfId="0" applyFont="1" applyFill="1" applyBorder="1"/>
    <xf numFmtId="0" fontId="6" fillId="3" borderId="15" xfId="0" applyFont="1" applyFill="1" applyBorder="1"/>
    <xf numFmtId="164" fontId="0" fillId="4" borderId="15" xfId="1" applyNumberFormat="1" applyFont="1" applyFill="1" applyBorder="1"/>
    <xf numFmtId="164" fontId="0" fillId="5" borderId="18" xfId="1" applyNumberFormat="1" applyFont="1" applyFill="1" applyBorder="1"/>
    <xf numFmtId="164" fontId="6" fillId="3" borderId="15" xfId="1" applyNumberFormat="1" applyFont="1" applyFill="1" applyBorder="1"/>
    <xf numFmtId="9" fontId="0" fillId="4" borderId="15" xfId="2" applyFont="1" applyFill="1" applyBorder="1"/>
    <xf numFmtId="9" fontId="0" fillId="5" borderId="18" xfId="2" applyFont="1" applyFill="1" applyBorder="1"/>
    <xf numFmtId="9" fontId="6" fillId="3" borderId="15" xfId="2" applyFont="1" applyFill="1" applyBorder="1"/>
    <xf numFmtId="0" fontId="8" fillId="2" borderId="0" xfId="0" applyFont="1" applyFill="1" applyBorder="1"/>
    <xf numFmtId="9" fontId="6" fillId="3" borderId="1" xfId="2" applyFont="1" applyFill="1" applyBorder="1" applyAlignment="1">
      <alignment horizontal="right"/>
    </xf>
    <xf numFmtId="9" fontId="6" fillId="3" borderId="15" xfId="2" applyFont="1" applyFill="1" applyBorder="1" applyAlignment="1">
      <alignment horizontal="right"/>
    </xf>
    <xf numFmtId="164" fontId="6" fillId="3" borderId="1" xfId="1" applyNumberFormat="1" applyFont="1" applyFill="1" applyBorder="1" applyAlignment="1">
      <alignment horizontal="right"/>
    </xf>
    <xf numFmtId="164" fontId="6" fillId="3" borderId="15" xfId="1" applyNumberFormat="1" applyFont="1" applyFill="1" applyBorder="1" applyAlignment="1">
      <alignment horizontal="right"/>
    </xf>
    <xf numFmtId="0" fontId="14" fillId="7" borderId="10" xfId="0" applyFont="1" applyFill="1" applyBorder="1" applyAlignment="1">
      <alignment horizontal="center"/>
    </xf>
    <xf numFmtId="0" fontId="14" fillId="7" borderId="0" xfId="0" applyFont="1" applyFill="1" applyBorder="1" applyAlignment="1">
      <alignment horizontal="center"/>
    </xf>
    <xf numFmtId="0" fontId="14" fillId="7" borderId="11" xfId="0" applyFont="1" applyFill="1" applyBorder="1" applyAlignment="1">
      <alignment horizontal="center"/>
    </xf>
    <xf numFmtId="0" fontId="0" fillId="2" borderId="19" xfId="0" applyFill="1" applyBorder="1"/>
    <xf numFmtId="0" fontId="0" fillId="5" borderId="17" xfId="0" applyFill="1" applyBorder="1" applyAlignment="1">
      <alignment horizontal="left"/>
    </xf>
    <xf numFmtId="0" fontId="0" fillId="4" borderId="16" xfId="0" applyFill="1" applyBorder="1" applyAlignment="1">
      <alignment horizontal="left"/>
    </xf>
    <xf numFmtId="164" fontId="0" fillId="2" borderId="0" xfId="0" applyNumberFormat="1" applyFill="1"/>
    <xf numFmtId="9" fontId="0" fillId="2" borderId="0" xfId="2" applyFont="1" applyFill="1"/>
    <xf numFmtId="164" fontId="17" fillId="2" borderId="0" xfId="0" applyNumberFormat="1" applyFont="1" applyFill="1"/>
    <xf numFmtId="0" fontId="17" fillId="2" borderId="0" xfId="0" applyFont="1" applyFill="1"/>
    <xf numFmtId="164" fontId="0" fillId="2" borderId="0" xfId="0" applyNumberFormat="1" applyFont="1" applyFill="1"/>
    <xf numFmtId="9" fontId="17" fillId="2" borderId="0" xfId="2" applyFont="1" applyFill="1"/>
    <xf numFmtId="0" fontId="17" fillId="2" borderId="0" xfId="0" applyFont="1" applyFill="1" applyBorder="1"/>
    <xf numFmtId="0" fontId="2" fillId="2" borderId="0" xfId="3" applyFill="1" applyBorder="1" applyAlignment="1" applyProtection="1"/>
    <xf numFmtId="0" fontId="12" fillId="2" borderId="10" xfId="0" applyFont="1" applyFill="1" applyBorder="1"/>
    <xf numFmtId="0" fontId="16" fillId="2" borderId="0" xfId="0" applyFont="1" applyFill="1" applyBorder="1" applyAlignment="1"/>
    <xf numFmtId="0" fontId="16" fillId="2" borderId="11" xfId="0" applyFont="1" applyFill="1" applyBorder="1" applyAlignment="1"/>
    <xf numFmtId="49" fontId="0" fillId="2" borderId="0" xfId="0" applyNumberFormat="1" applyFill="1" applyBorder="1"/>
    <xf numFmtId="0" fontId="11" fillId="2" borderId="10" xfId="0" applyFont="1" applyFill="1" applyBorder="1" applyAlignment="1">
      <alignment vertical="top"/>
    </xf>
    <xf numFmtId="0" fontId="0" fillId="2" borderId="10" xfId="0" applyFill="1" applyBorder="1" applyAlignment="1">
      <alignment horizontal="left" wrapText="1"/>
    </xf>
    <xf numFmtId="0" fontId="0" fillId="2" borderId="0" xfId="0" applyFill="1" applyBorder="1" applyAlignment="1">
      <alignment horizontal="left" wrapText="1"/>
    </xf>
    <xf numFmtId="0" fontId="0" fillId="2" borderId="11" xfId="0" applyFill="1" applyBorder="1" applyAlignment="1">
      <alignment horizontal="left" wrapText="1"/>
    </xf>
    <xf numFmtId="0" fontId="6" fillId="2" borderId="10" xfId="0" applyFont="1" applyFill="1" applyBorder="1"/>
    <xf numFmtId="9" fontId="6" fillId="2" borderId="0" xfId="2" applyFont="1" applyFill="1" applyBorder="1" applyAlignment="1">
      <alignment horizontal="right"/>
    </xf>
    <xf numFmtId="9" fontId="6" fillId="2" borderId="11" xfId="2" applyFont="1" applyFill="1" applyBorder="1" applyAlignment="1">
      <alignment horizontal="right"/>
    </xf>
    <xf numFmtId="164" fontId="0" fillId="2" borderId="0" xfId="0" applyNumberFormat="1" applyFill="1" applyBorder="1"/>
    <xf numFmtId="0" fontId="3" fillId="2" borderId="10" xfId="0" applyFont="1" applyFill="1" applyBorder="1" applyAlignment="1"/>
    <xf numFmtId="0" fontId="0" fillId="2" borderId="0" xfId="0" applyFill="1" applyBorder="1" applyAlignment="1"/>
    <xf numFmtId="0" fontId="0" fillId="2" borderId="11" xfId="0" applyFill="1" applyBorder="1" applyAlignment="1"/>
    <xf numFmtId="0" fontId="3" fillId="2" borderId="0" xfId="0" applyFont="1" applyFill="1" applyBorder="1" applyAlignment="1"/>
    <xf numFmtId="0" fontId="10" fillId="2" borderId="0" xfId="0" applyFont="1" applyFill="1" applyBorder="1"/>
    <xf numFmtId="0" fontId="0" fillId="2" borderId="10" xfId="0" applyFill="1" applyBorder="1" applyAlignment="1">
      <alignment vertical="top"/>
    </xf>
    <xf numFmtId="0" fontId="18" fillId="2" borderId="0" xfId="0" applyFont="1" applyFill="1" applyBorder="1" applyAlignment="1">
      <alignment horizontal="center"/>
    </xf>
    <xf numFmtId="0" fontId="22" fillId="8" borderId="0" xfId="0" applyFont="1" applyFill="1" applyAlignment="1">
      <alignment horizontal="center" vertical="center"/>
    </xf>
    <xf numFmtId="0" fontId="0" fillId="8" borderId="0" xfId="0" applyFill="1" applyAlignment="1">
      <alignment horizontal="center" vertical="center"/>
    </xf>
    <xf numFmtId="0" fontId="0" fillId="8" borderId="0" xfId="0" applyFill="1" applyAlignment="1">
      <alignment vertical="center"/>
    </xf>
    <xf numFmtId="0" fontId="0" fillId="2" borderId="0" xfId="0" applyFill="1" applyAlignment="1">
      <alignment vertical="center"/>
    </xf>
    <xf numFmtId="0" fontId="25" fillId="2" borderId="0" xfId="0" applyFont="1" applyFill="1" applyAlignment="1">
      <alignment vertical="center"/>
    </xf>
    <xf numFmtId="0" fontId="26" fillId="8" borderId="0" xfId="0" applyFont="1" applyFill="1" applyAlignment="1">
      <alignment vertical="center"/>
    </xf>
    <xf numFmtId="0" fontId="26" fillId="2" borderId="0" xfId="0" applyFont="1" applyFill="1" applyAlignment="1">
      <alignment vertical="center"/>
    </xf>
    <xf numFmtId="0" fontId="0" fillId="2" borderId="0" xfId="0" applyFont="1" applyFill="1" applyAlignment="1">
      <alignment vertical="center"/>
    </xf>
    <xf numFmtId="0" fontId="19" fillId="0" borderId="0" xfId="0" applyFont="1" applyAlignment="1">
      <alignment vertical="center"/>
    </xf>
    <xf numFmtId="0" fontId="27" fillId="0" borderId="0" xfId="0" applyFont="1" applyAlignment="1">
      <alignment vertical="center"/>
    </xf>
    <xf numFmtId="0" fontId="23" fillId="8" borderId="3" xfId="0" applyFont="1" applyFill="1" applyBorder="1" applyAlignment="1">
      <alignment horizontal="center" vertical="center"/>
    </xf>
    <xf numFmtId="0" fontId="23" fillId="8" borderId="6" xfId="0" applyFont="1" applyFill="1" applyBorder="1" applyAlignment="1">
      <alignment horizontal="center" vertical="center"/>
    </xf>
    <xf numFmtId="0" fontId="23" fillId="8" borderId="4" xfId="0" applyFont="1" applyFill="1" applyBorder="1" applyAlignment="1">
      <alignment horizontal="center" vertical="center"/>
    </xf>
    <xf numFmtId="0" fontId="23" fillId="8" borderId="3" xfId="0" applyFont="1" applyFill="1" applyBorder="1" applyAlignment="1">
      <alignment vertical="center"/>
    </xf>
    <xf numFmtId="0" fontId="28" fillId="0" borderId="3" xfId="0" applyFont="1" applyBorder="1" applyAlignment="1">
      <alignment vertical="center"/>
    </xf>
    <xf numFmtId="2" fontId="28" fillId="0" borderId="5" xfId="0" applyNumberFormat="1" applyFont="1" applyBorder="1" applyAlignment="1">
      <alignment vertical="center"/>
    </xf>
    <xf numFmtId="2" fontId="28" fillId="0" borderId="3" xfId="0" applyNumberFormat="1" applyFont="1" applyBorder="1" applyAlignment="1">
      <alignment vertical="center"/>
    </xf>
    <xf numFmtId="0" fontId="28"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2" borderId="0" xfId="0" applyFont="1" applyFill="1" applyAlignment="1">
      <alignment vertical="center" wrapText="1"/>
    </xf>
    <xf numFmtId="0" fontId="0" fillId="2" borderId="0" xfId="0" applyFont="1" applyFill="1" applyAlignment="1">
      <alignment horizontal="left" vertical="center"/>
    </xf>
    <xf numFmtId="0" fontId="0" fillId="2" borderId="0" xfId="0" applyFont="1" applyFill="1" applyAlignment="1">
      <alignment horizontal="center" vertical="center"/>
    </xf>
    <xf numFmtId="0" fontId="18" fillId="2" borderId="21" xfId="0" applyFont="1" applyFill="1" applyBorder="1" applyAlignment="1">
      <alignment horizontal="center"/>
    </xf>
    <xf numFmtId="0" fontId="0" fillId="8" borderId="7" xfId="0" applyFill="1" applyBorder="1"/>
    <xf numFmtId="0" fontId="4" fillId="8" borderId="8" xfId="0" applyFont="1" applyFill="1" applyBorder="1"/>
    <xf numFmtId="0" fontId="0" fillId="8" borderId="8" xfId="0" applyFill="1" applyBorder="1"/>
    <xf numFmtId="0" fontId="0" fillId="8" borderId="9" xfId="0" applyFill="1" applyBorder="1"/>
    <xf numFmtId="0" fontId="0" fillId="8" borderId="10" xfId="0" applyFill="1" applyBorder="1"/>
    <xf numFmtId="0" fontId="0" fillId="8" borderId="0" xfId="0" applyFill="1" applyBorder="1"/>
    <xf numFmtId="0" fontId="0" fillId="8" borderId="11" xfId="0" applyFill="1" applyBorder="1"/>
    <xf numFmtId="0" fontId="0" fillId="8" borderId="12" xfId="0" applyFill="1" applyBorder="1"/>
    <xf numFmtId="0" fontId="0" fillId="8" borderId="13" xfId="0" applyFill="1" applyBorder="1"/>
    <xf numFmtId="0" fontId="0" fillId="8" borderId="14" xfId="0" applyFill="1" applyBorder="1"/>
    <xf numFmtId="0" fontId="34" fillId="8" borderId="0" xfId="0" applyFont="1" applyFill="1" applyBorder="1"/>
    <xf numFmtId="0" fontId="4" fillId="8" borderId="0" xfId="0" applyFont="1" applyFill="1" applyBorder="1"/>
    <xf numFmtId="0" fontId="18" fillId="2" borderId="0" xfId="0" applyFont="1" applyFill="1" applyBorder="1" applyAlignment="1">
      <alignment horizontal="center"/>
    </xf>
    <xf numFmtId="0" fontId="33" fillId="8" borderId="0" xfId="0" applyFont="1" applyFill="1" applyBorder="1" applyAlignment="1">
      <alignment horizontal="left" wrapText="1"/>
    </xf>
    <xf numFmtId="0" fontId="30" fillId="8" borderId="0" xfId="0" applyFont="1" applyFill="1" applyBorder="1" applyAlignment="1">
      <alignment horizontal="left" wrapText="1"/>
    </xf>
    <xf numFmtId="0" fontId="14" fillId="6" borderId="10" xfId="0" applyFont="1" applyFill="1" applyBorder="1" applyAlignment="1">
      <alignment horizontal="center"/>
    </xf>
    <xf numFmtId="0" fontId="14" fillId="6" borderId="0" xfId="0" applyFont="1" applyFill="1" applyBorder="1" applyAlignment="1">
      <alignment horizontal="center"/>
    </xf>
    <xf numFmtId="0" fontId="14" fillId="6" borderId="11" xfId="0" applyFont="1" applyFill="1" applyBorder="1" applyAlignment="1">
      <alignment horizontal="center"/>
    </xf>
    <xf numFmtId="0" fontId="14" fillId="6" borderId="7" xfId="0" applyFont="1" applyFill="1" applyBorder="1" applyAlignment="1">
      <alignment horizontal="center"/>
    </xf>
    <xf numFmtId="0" fontId="14" fillId="6" borderId="8" xfId="0" applyFont="1" applyFill="1" applyBorder="1" applyAlignment="1">
      <alignment horizontal="center"/>
    </xf>
    <xf numFmtId="0" fontId="14" fillId="6" borderId="9" xfId="0" applyFont="1" applyFill="1" applyBorder="1" applyAlignment="1">
      <alignment horizontal="center"/>
    </xf>
    <xf numFmtId="0" fontId="32" fillId="2" borderId="0" xfId="0" applyFont="1" applyFill="1" applyBorder="1" applyAlignment="1">
      <alignment horizontal="center"/>
    </xf>
    <xf numFmtId="0" fontId="15" fillId="2" borderId="0" xfId="0" applyFont="1" applyFill="1" applyBorder="1" applyAlignment="1">
      <alignment horizontal="center"/>
    </xf>
    <xf numFmtId="0" fontId="31" fillId="2" borderId="0" xfId="0" applyFont="1" applyFill="1" applyBorder="1" applyAlignment="1">
      <alignment horizontal="center"/>
    </xf>
    <xf numFmtId="0" fontId="29" fillId="2" borderId="0" xfId="0" applyFont="1" applyFill="1" applyBorder="1" applyAlignment="1">
      <alignment horizontal="center"/>
    </xf>
    <xf numFmtId="0" fontId="35" fillId="2" borderId="0" xfId="0" applyFont="1" applyFill="1" applyBorder="1" applyAlignment="1">
      <alignment horizontal="center"/>
    </xf>
    <xf numFmtId="0" fontId="2" fillId="2" borderId="0" xfId="3" applyFill="1" applyBorder="1" applyAlignment="1" applyProtection="1">
      <alignment horizontal="right"/>
    </xf>
    <xf numFmtId="0" fontId="2" fillId="2" borderId="11" xfId="3" applyFill="1" applyBorder="1" applyAlignment="1" applyProtection="1">
      <alignment horizontal="right"/>
    </xf>
    <xf numFmtId="0" fontId="0" fillId="2" borderId="10" xfId="0" applyFill="1" applyBorder="1" applyAlignment="1">
      <alignment horizontal="left" wrapText="1"/>
    </xf>
    <xf numFmtId="0" fontId="0" fillId="2" borderId="0" xfId="0" applyFill="1" applyBorder="1" applyAlignment="1">
      <alignment horizontal="left" wrapText="1"/>
    </xf>
    <xf numFmtId="0" fontId="0" fillId="2" borderId="11" xfId="0" applyFill="1" applyBorder="1" applyAlignment="1">
      <alignment horizontal="left" wrapText="1"/>
    </xf>
    <xf numFmtId="0" fontId="6" fillId="3" borderId="1" xfId="0" applyFont="1" applyFill="1" applyBorder="1" applyAlignment="1">
      <alignment horizontal="center"/>
    </xf>
    <xf numFmtId="0" fontId="0" fillId="2" borderId="0" xfId="0" applyFill="1" applyBorder="1" applyAlignment="1">
      <alignment horizontal="left" vertical="center" wrapText="1"/>
    </xf>
    <xf numFmtId="0" fontId="0" fillId="2" borderId="11" xfId="0" applyFill="1" applyBorder="1" applyAlignment="1">
      <alignment horizontal="left" vertical="center" wrapText="1"/>
    </xf>
    <xf numFmtId="0" fontId="2" fillId="2" borderId="0" xfId="3" applyFill="1" applyBorder="1" applyAlignment="1" applyProtection="1">
      <alignment horizontal="center"/>
    </xf>
    <xf numFmtId="0" fontId="2" fillId="2" borderId="11" xfId="3" applyFill="1" applyBorder="1" applyAlignment="1" applyProtection="1">
      <alignment horizontal="center"/>
    </xf>
    <xf numFmtId="0" fontId="10" fillId="2" borderId="10" xfId="0" applyFont="1" applyFill="1" applyBorder="1" applyAlignment="1">
      <alignment horizontal="left" wrapText="1"/>
    </xf>
    <xf numFmtId="0" fontId="10" fillId="2" borderId="0" xfId="0" applyFont="1" applyFill="1" applyBorder="1" applyAlignment="1">
      <alignment horizontal="left" wrapText="1"/>
    </xf>
    <xf numFmtId="0" fontId="10" fillId="2" borderId="11" xfId="0" applyFont="1" applyFill="1" applyBorder="1" applyAlignment="1">
      <alignment horizontal="left" wrapText="1"/>
    </xf>
    <xf numFmtId="0" fontId="18" fillId="2" borderId="20" xfId="0" applyFont="1" applyFill="1" applyBorder="1" applyAlignment="1">
      <alignment horizontal="center"/>
    </xf>
    <xf numFmtId="0" fontId="18" fillId="2" borderId="0" xfId="0" applyFont="1" applyFill="1" applyBorder="1" applyAlignment="1">
      <alignment horizontal="center"/>
    </xf>
    <xf numFmtId="0" fontId="18" fillId="2" borderId="21" xfId="0" applyFont="1" applyFill="1" applyBorder="1" applyAlignment="1">
      <alignment horizontal="center"/>
    </xf>
    <xf numFmtId="0" fontId="0" fillId="2" borderId="12" xfId="0" applyFill="1" applyBorder="1" applyAlignment="1">
      <alignment horizontal="left" wrapText="1"/>
    </xf>
    <xf numFmtId="0" fontId="0" fillId="2" borderId="13" xfId="0" applyFill="1" applyBorder="1" applyAlignment="1">
      <alignment horizontal="left" wrapText="1"/>
    </xf>
    <xf numFmtId="0" fontId="0" fillId="2" borderId="14" xfId="0" applyFill="1" applyBorder="1" applyAlignment="1">
      <alignment horizontal="left" wrapText="1"/>
    </xf>
    <xf numFmtId="0" fontId="6" fillId="3" borderId="15" xfId="0" applyFont="1" applyFill="1" applyBorder="1" applyAlignment="1">
      <alignment horizontal="center"/>
    </xf>
    <xf numFmtId="0" fontId="23" fillId="8" borderId="3" xfId="0" applyFont="1" applyFill="1" applyBorder="1" applyAlignment="1">
      <alignment horizontal="center" vertical="center"/>
    </xf>
    <xf numFmtId="0" fontId="23" fillId="8" borderId="5" xfId="0" applyFont="1" applyFill="1" applyBorder="1" applyAlignment="1">
      <alignment horizontal="center" vertical="center"/>
    </xf>
    <xf numFmtId="0" fontId="24" fillId="2" borderId="0" xfId="0" applyFont="1" applyFill="1" applyAlignment="1">
      <alignment horizontal="center" vertical="center"/>
    </xf>
    <xf numFmtId="0" fontId="0" fillId="2" borderId="0" xfId="0" applyFill="1" applyAlignment="1">
      <alignment horizontal="left"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00A246"/>
      <color rgb="FF009E49"/>
      <color rgb="FF009EAD"/>
      <color rgb="FF5DADA4"/>
      <color rgb="FFA5D9B6"/>
      <color rgb="FFD2ECDB"/>
      <color rgb="FF9BC4BA"/>
      <color rgb="FFE0D8D8"/>
      <color rgb="FFFA9600"/>
      <color rgb="FFC7B4A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Summary!$D$15</c:f>
              <c:strCache>
                <c:ptCount val="1"/>
                <c:pt idx="0">
                  <c:v>0-1 yrs</c:v>
                </c:pt>
              </c:strCache>
            </c:strRef>
          </c:tx>
          <c:spPr>
            <a:solidFill>
              <a:srgbClr val="FA960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Summary!$D$16:$D$19</c:f>
              <c:numCache>
                <c:formatCode>_-* #,##0_-;\-* #,##0_-;_-* "-"??_-;_-@_-</c:formatCode>
                <c:ptCount val="4"/>
                <c:pt idx="0">
                  <c:v>98666</c:v>
                </c:pt>
                <c:pt idx="1">
                  <c:v>2861</c:v>
                </c:pt>
                <c:pt idx="2">
                  <c:v>9564</c:v>
                </c:pt>
                <c:pt idx="3">
                  <c:v>6256</c:v>
                </c:pt>
              </c:numCache>
            </c:numRef>
          </c:val>
        </c:ser>
        <c:ser>
          <c:idx val="1"/>
          <c:order val="1"/>
          <c:tx>
            <c:strRef>
              <c:f>Summary!$E$15</c:f>
              <c:strCache>
                <c:ptCount val="1"/>
                <c:pt idx="0">
                  <c:v>1-2 yrs</c:v>
                </c:pt>
              </c:strCache>
            </c:strRef>
          </c:tx>
          <c:spPr>
            <a:solidFill>
              <a:srgbClr val="C7B4A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Summary!$E$16:$E$19</c:f>
              <c:numCache>
                <c:formatCode>_-* #,##0_-;\-* #,##0_-;_-* "-"??_-;_-@_-</c:formatCode>
                <c:ptCount val="4"/>
                <c:pt idx="0">
                  <c:v>75941</c:v>
                </c:pt>
                <c:pt idx="1">
                  <c:v>2423</c:v>
                </c:pt>
                <c:pt idx="2">
                  <c:v>7422</c:v>
                </c:pt>
                <c:pt idx="3">
                  <c:v>4774</c:v>
                </c:pt>
              </c:numCache>
            </c:numRef>
          </c:val>
        </c:ser>
        <c:ser>
          <c:idx val="2"/>
          <c:order val="2"/>
          <c:tx>
            <c:strRef>
              <c:f>Summary!$F$15</c:f>
              <c:strCache>
                <c:ptCount val="1"/>
                <c:pt idx="0">
                  <c:v>2-5 yrs</c:v>
                </c:pt>
              </c:strCache>
            </c:strRef>
          </c:tx>
          <c:spPr>
            <a:solidFill>
              <a:srgbClr val="9AABBC"/>
            </a:solidFill>
          </c:spPr>
          <c:invertIfNegative val="0"/>
          <c:dLbls>
            <c:txPr>
              <a:bodyPr/>
              <a:lstStyle/>
              <a:p>
                <a:pPr>
                  <a:defRPr b="1"/>
                </a:pPr>
                <a:endParaRPr lang="en-US"/>
              </a:p>
            </c:txPr>
            <c:dLblPos val="ct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Summary!$F$16:$F$19</c:f>
              <c:numCache>
                <c:formatCode>_-* #,##0_-;\-* #,##0_-;_-* "-"??_-;_-@_-</c:formatCode>
                <c:ptCount val="4"/>
                <c:pt idx="0">
                  <c:v>166618</c:v>
                </c:pt>
                <c:pt idx="1">
                  <c:v>5270</c:v>
                </c:pt>
                <c:pt idx="2">
                  <c:v>16220</c:v>
                </c:pt>
                <c:pt idx="3">
                  <c:v>11437</c:v>
                </c:pt>
              </c:numCache>
            </c:numRef>
          </c:val>
        </c:ser>
        <c:ser>
          <c:idx val="3"/>
          <c:order val="3"/>
          <c:tx>
            <c:strRef>
              <c:f>Summary!$G$15</c:f>
              <c:strCache>
                <c:ptCount val="1"/>
                <c:pt idx="0">
                  <c:v>5-10 yrs</c:v>
                </c:pt>
              </c:strCache>
            </c:strRef>
          </c:tx>
          <c:spPr>
            <a:solidFill>
              <a:srgbClr val="A5D9B6"/>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Summary!$G$16:$G$19</c:f>
              <c:numCache>
                <c:formatCode>_-* #,##0_-;\-* #,##0_-;_-* "-"??_-;_-@_-</c:formatCode>
                <c:ptCount val="4"/>
                <c:pt idx="0">
                  <c:v>176411</c:v>
                </c:pt>
                <c:pt idx="1">
                  <c:v>5185</c:v>
                </c:pt>
                <c:pt idx="2">
                  <c:v>17468</c:v>
                </c:pt>
                <c:pt idx="3">
                  <c:v>11767</c:v>
                </c:pt>
              </c:numCache>
            </c:numRef>
          </c:val>
        </c:ser>
        <c:ser>
          <c:idx val="4"/>
          <c:order val="4"/>
          <c:tx>
            <c:strRef>
              <c:f>Summary!$H$15</c:f>
              <c:strCache>
                <c:ptCount val="1"/>
                <c:pt idx="0">
                  <c:v>10-15 yrs</c:v>
                </c:pt>
              </c:strCache>
            </c:strRef>
          </c:tx>
          <c:spPr>
            <a:solidFill>
              <a:srgbClr val="99C6E3"/>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Summary!$H$16:$H$19</c:f>
              <c:numCache>
                <c:formatCode>_-* #,##0_-;\-* #,##0_-;_-* "-"??_-;_-@_-</c:formatCode>
                <c:ptCount val="4"/>
                <c:pt idx="0">
                  <c:v>93022</c:v>
                </c:pt>
                <c:pt idx="1">
                  <c:v>2762</c:v>
                </c:pt>
                <c:pt idx="2">
                  <c:v>9873</c:v>
                </c:pt>
                <c:pt idx="3">
                  <c:v>5891</c:v>
                </c:pt>
              </c:numCache>
            </c:numRef>
          </c:val>
        </c:ser>
        <c:ser>
          <c:idx val="5"/>
          <c:order val="5"/>
          <c:tx>
            <c:strRef>
              <c:f>Summary!$I$15</c:f>
              <c:strCache>
                <c:ptCount val="1"/>
                <c:pt idx="0">
                  <c:v>15-20 yrs</c:v>
                </c:pt>
              </c:strCache>
            </c:strRef>
          </c:tx>
          <c:spPr>
            <a:solidFill>
              <a:srgbClr val="CBA0C7"/>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Summary!$I$16:$I$19</c:f>
              <c:numCache>
                <c:formatCode>_-* #,##0_-;\-* #,##0_-;_-* "-"??_-;_-@_-</c:formatCode>
                <c:ptCount val="4"/>
                <c:pt idx="0">
                  <c:v>49958</c:v>
                </c:pt>
                <c:pt idx="1">
                  <c:v>1152</c:v>
                </c:pt>
                <c:pt idx="2">
                  <c:v>5741</c:v>
                </c:pt>
                <c:pt idx="3">
                  <c:v>2971</c:v>
                </c:pt>
              </c:numCache>
            </c:numRef>
          </c:val>
        </c:ser>
        <c:dLbls>
          <c:showLegendKey val="0"/>
          <c:showVal val="0"/>
          <c:showCatName val="0"/>
          <c:showSerName val="0"/>
          <c:showPercent val="0"/>
          <c:showBubbleSize val="0"/>
        </c:dLbls>
        <c:gapWidth val="75"/>
        <c:overlap val="100"/>
        <c:axId val="164220288"/>
        <c:axId val="164960128"/>
      </c:barChart>
      <c:catAx>
        <c:axId val="164220288"/>
        <c:scaling>
          <c:orientation val="minMax"/>
        </c:scaling>
        <c:delete val="0"/>
        <c:axPos val="b"/>
        <c:title>
          <c:tx>
            <c:rich>
              <a:bodyPr/>
              <a:lstStyle/>
              <a:p>
                <a:pPr>
                  <a:defRPr/>
                </a:pPr>
                <a:r>
                  <a:rPr lang="en-GB"/>
                  <a:t>Country</a:t>
                </a:r>
              </a:p>
            </c:rich>
          </c:tx>
          <c:overlay val="0"/>
        </c:title>
        <c:majorTickMark val="out"/>
        <c:minorTickMark val="none"/>
        <c:tickLblPos val="nextTo"/>
        <c:spPr>
          <a:ln w="3175">
            <a:solidFill>
              <a:sysClr val="windowText" lastClr="000000"/>
            </a:solidFill>
          </a:ln>
        </c:spPr>
        <c:crossAx val="164960128"/>
        <c:crosses val="autoZero"/>
        <c:auto val="1"/>
        <c:lblAlgn val="ctr"/>
        <c:lblOffset val="100"/>
        <c:noMultiLvlLbl val="0"/>
      </c:catAx>
      <c:valAx>
        <c:axId val="164960128"/>
        <c:scaling>
          <c:orientation val="minMax"/>
        </c:scaling>
        <c:delete val="0"/>
        <c:axPos val="l"/>
        <c:majorGridlines/>
        <c:title>
          <c:tx>
            <c:rich>
              <a:bodyPr rot="-5400000" vert="horz"/>
              <a:lstStyle/>
              <a:p>
                <a:pPr>
                  <a:defRPr/>
                </a:pPr>
                <a:r>
                  <a:rPr lang="en-GB"/>
                  <a:t>Percentage of</a:t>
                </a:r>
                <a:r>
                  <a:rPr lang="en-GB" baseline="0"/>
                  <a:t> males</a:t>
                </a:r>
                <a:endParaRPr lang="en-GB"/>
              </a:p>
            </c:rich>
          </c:tx>
          <c:overlay val="0"/>
        </c:title>
        <c:numFmt formatCode="0%" sourceLinked="1"/>
        <c:majorTickMark val="out"/>
        <c:minorTickMark val="none"/>
        <c:tickLblPos val="nextTo"/>
        <c:spPr>
          <a:ln w="3175">
            <a:solidFill>
              <a:sysClr val="windowText" lastClr="000000"/>
            </a:solidFill>
          </a:ln>
        </c:spPr>
        <c:crossAx val="164220288"/>
        <c:crosses val="autoZero"/>
        <c:crossBetween val="between"/>
      </c:valAx>
      <c:spPr>
        <a:ln w="3175">
          <a:solidFill>
            <a:sysClr val="windowText" lastClr="000000"/>
          </a:solidFill>
        </a:ln>
      </c:spPr>
    </c:plotArea>
    <c:legend>
      <c:legendPos val="r"/>
      <c:overlay val="0"/>
    </c:legend>
    <c:plotVisOnly val="1"/>
    <c:dispBlanksAs val="gap"/>
    <c:showDLblsOverMax val="0"/>
  </c:chart>
  <c:spPr>
    <a:ln w="3175">
      <a:solidFill>
        <a:schemeClr val="tx1"/>
      </a:solidFill>
    </a:ln>
  </c:spPr>
  <c:printSettings>
    <c:headerFooter/>
    <c:pageMargins b="0.75000000000000222" l="0.70000000000000062" r="0.70000000000000062" t="0.750000000000002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'By age at end of 2010'!$D$19</c:f>
              <c:strCache>
                <c:ptCount val="1"/>
                <c:pt idx="0">
                  <c:v>0-1 yrs</c:v>
                </c:pt>
              </c:strCache>
            </c:strRef>
          </c:tx>
          <c:spPr>
            <a:solidFill>
              <a:srgbClr val="FA9600"/>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diagnosis'!$D$20:$D$34</c:f>
              <c:numCache>
                <c:formatCode>_-* #,##0_-;\-* #,##0_-;_-* "-"??_-;_-@_-</c:formatCode>
                <c:ptCount val="15"/>
                <c:pt idx="0">
                  <c:v>764</c:v>
                </c:pt>
                <c:pt idx="1">
                  <c:v>1029</c:v>
                </c:pt>
                <c:pt idx="2">
                  <c:v>961</c:v>
                </c:pt>
                <c:pt idx="3">
                  <c:v>1174</c:v>
                </c:pt>
                <c:pt idx="4">
                  <c:v>1543</c:v>
                </c:pt>
                <c:pt idx="5">
                  <c:v>2369</c:v>
                </c:pt>
                <c:pt idx="6">
                  <c:v>3739</c:v>
                </c:pt>
                <c:pt idx="7">
                  <c:v>5981</c:v>
                </c:pt>
                <c:pt idx="8">
                  <c:v>9671</c:v>
                </c:pt>
                <c:pt idx="9">
                  <c:v>16866</c:v>
                </c:pt>
                <c:pt idx="10">
                  <c:v>19281</c:v>
                </c:pt>
                <c:pt idx="11">
                  <c:v>19394</c:v>
                </c:pt>
                <c:pt idx="12">
                  <c:v>16710</c:v>
                </c:pt>
                <c:pt idx="13">
                  <c:v>10908</c:v>
                </c:pt>
                <c:pt idx="14">
                  <c:v>6957</c:v>
                </c:pt>
              </c:numCache>
            </c:numRef>
          </c:val>
        </c:ser>
        <c:ser>
          <c:idx val="1"/>
          <c:order val="1"/>
          <c:tx>
            <c:strRef>
              <c:f>'By age at end of 2010'!$E$19</c:f>
              <c:strCache>
                <c:ptCount val="1"/>
                <c:pt idx="0">
                  <c:v>1-2 yrs</c:v>
                </c:pt>
              </c:strCache>
            </c:strRef>
          </c:tx>
          <c:spPr>
            <a:solidFill>
              <a:srgbClr val="C7B4A0"/>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diagnosis'!$E$20:$E$34</c:f>
              <c:numCache>
                <c:formatCode>_-* #,##0_-;\-* #,##0_-;_-* "-"??_-;_-@_-</c:formatCode>
                <c:ptCount val="15"/>
                <c:pt idx="0">
                  <c:v>708</c:v>
                </c:pt>
                <c:pt idx="1">
                  <c:v>945</c:v>
                </c:pt>
                <c:pt idx="2">
                  <c:v>856</c:v>
                </c:pt>
                <c:pt idx="3">
                  <c:v>1047</c:v>
                </c:pt>
                <c:pt idx="4">
                  <c:v>1384</c:v>
                </c:pt>
                <c:pt idx="5">
                  <c:v>2060</c:v>
                </c:pt>
                <c:pt idx="6">
                  <c:v>3017</c:v>
                </c:pt>
                <c:pt idx="7">
                  <c:v>4865</c:v>
                </c:pt>
                <c:pt idx="8">
                  <c:v>8055</c:v>
                </c:pt>
                <c:pt idx="9">
                  <c:v>13618</c:v>
                </c:pt>
                <c:pt idx="10">
                  <c:v>15249</c:v>
                </c:pt>
                <c:pt idx="11">
                  <c:v>14974</c:v>
                </c:pt>
                <c:pt idx="12">
                  <c:v>12412</c:v>
                </c:pt>
                <c:pt idx="13">
                  <c:v>7347</c:v>
                </c:pt>
                <c:pt idx="14">
                  <c:v>4023</c:v>
                </c:pt>
              </c:numCache>
            </c:numRef>
          </c:val>
        </c:ser>
        <c:ser>
          <c:idx val="2"/>
          <c:order val="2"/>
          <c:tx>
            <c:strRef>
              <c:f>'By age at end of 2010'!$F$19</c:f>
              <c:strCache>
                <c:ptCount val="1"/>
                <c:pt idx="0">
                  <c:v>2-5 yrs</c:v>
                </c:pt>
              </c:strCache>
            </c:strRef>
          </c:tx>
          <c:spPr>
            <a:solidFill>
              <a:srgbClr val="9AABBC"/>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diagnosis'!$F$20:$F$34</c:f>
              <c:numCache>
                <c:formatCode>_-* #,##0_-;\-* #,##0_-;_-* "-"??_-;_-@_-</c:formatCode>
                <c:ptCount val="15"/>
                <c:pt idx="0">
                  <c:v>1996</c:v>
                </c:pt>
                <c:pt idx="1">
                  <c:v>2573</c:v>
                </c:pt>
                <c:pt idx="2">
                  <c:v>2396</c:v>
                </c:pt>
                <c:pt idx="3">
                  <c:v>2737</c:v>
                </c:pt>
                <c:pt idx="4">
                  <c:v>3830</c:v>
                </c:pt>
                <c:pt idx="5">
                  <c:v>5315</c:v>
                </c:pt>
                <c:pt idx="6">
                  <c:v>7001</c:v>
                </c:pt>
                <c:pt idx="7">
                  <c:v>11054</c:v>
                </c:pt>
                <c:pt idx="8">
                  <c:v>20349</c:v>
                </c:pt>
                <c:pt idx="9">
                  <c:v>30316</c:v>
                </c:pt>
                <c:pt idx="10">
                  <c:v>33762</c:v>
                </c:pt>
                <c:pt idx="11">
                  <c:v>32683</c:v>
                </c:pt>
                <c:pt idx="12">
                  <c:v>26111</c:v>
                </c:pt>
                <c:pt idx="13">
                  <c:v>13648</c:v>
                </c:pt>
                <c:pt idx="14">
                  <c:v>5774</c:v>
                </c:pt>
              </c:numCache>
            </c:numRef>
          </c:val>
        </c:ser>
        <c:ser>
          <c:idx val="3"/>
          <c:order val="3"/>
          <c:tx>
            <c:strRef>
              <c:f>'By age at end of 2010'!$G$19</c:f>
              <c:strCache>
                <c:ptCount val="1"/>
                <c:pt idx="0">
                  <c:v>5-10 yrs</c:v>
                </c:pt>
              </c:strCache>
            </c:strRef>
          </c:tx>
          <c:spPr>
            <a:solidFill>
              <a:srgbClr val="A5D9B6"/>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diagnosis'!$G$20:$G$34</c:f>
              <c:numCache>
                <c:formatCode>_-* #,##0_-;\-* #,##0_-;_-* "-"??_-;_-@_-</c:formatCode>
                <c:ptCount val="15"/>
                <c:pt idx="0">
                  <c:v>3055</c:v>
                </c:pt>
                <c:pt idx="1">
                  <c:v>3653</c:v>
                </c:pt>
                <c:pt idx="2">
                  <c:v>3087</c:v>
                </c:pt>
                <c:pt idx="3">
                  <c:v>4270</c:v>
                </c:pt>
                <c:pt idx="4">
                  <c:v>5475</c:v>
                </c:pt>
                <c:pt idx="5">
                  <c:v>6752</c:v>
                </c:pt>
                <c:pt idx="6">
                  <c:v>8584</c:v>
                </c:pt>
                <c:pt idx="7">
                  <c:v>13672</c:v>
                </c:pt>
                <c:pt idx="8">
                  <c:v>24592</c:v>
                </c:pt>
                <c:pt idx="9">
                  <c:v>30850</c:v>
                </c:pt>
                <c:pt idx="10">
                  <c:v>37880</c:v>
                </c:pt>
                <c:pt idx="11">
                  <c:v>33824</c:v>
                </c:pt>
                <c:pt idx="12">
                  <c:v>23006</c:v>
                </c:pt>
                <c:pt idx="13">
                  <c:v>9782</c:v>
                </c:pt>
                <c:pt idx="14">
                  <c:v>2349</c:v>
                </c:pt>
              </c:numCache>
            </c:numRef>
          </c:val>
        </c:ser>
        <c:ser>
          <c:idx val="4"/>
          <c:order val="4"/>
          <c:tx>
            <c:strRef>
              <c:f>'By age at end of 2010'!$H$19</c:f>
              <c:strCache>
                <c:ptCount val="1"/>
                <c:pt idx="0">
                  <c:v>10-15 yrs</c:v>
                </c:pt>
              </c:strCache>
            </c:strRef>
          </c:tx>
          <c:spPr>
            <a:solidFill>
              <a:srgbClr val="99C6E3"/>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diagnosis'!$H$20:$H$34</c:f>
              <c:numCache>
                <c:formatCode>_-* #,##0_-;\-* #,##0_-;_-* "-"??_-;_-@_-</c:formatCode>
                <c:ptCount val="15"/>
                <c:pt idx="0">
                  <c:v>2880</c:v>
                </c:pt>
                <c:pt idx="1">
                  <c:v>3014</c:v>
                </c:pt>
                <c:pt idx="2">
                  <c:v>3168</c:v>
                </c:pt>
                <c:pt idx="3">
                  <c:v>4093</c:v>
                </c:pt>
                <c:pt idx="4">
                  <c:v>4735</c:v>
                </c:pt>
                <c:pt idx="5">
                  <c:v>4857</c:v>
                </c:pt>
                <c:pt idx="6">
                  <c:v>6513</c:v>
                </c:pt>
                <c:pt idx="7">
                  <c:v>9803</c:v>
                </c:pt>
                <c:pt idx="8">
                  <c:v>12524</c:v>
                </c:pt>
                <c:pt idx="9">
                  <c:v>16933</c:v>
                </c:pt>
                <c:pt idx="10">
                  <c:v>18540</c:v>
                </c:pt>
                <c:pt idx="11">
                  <c:v>14536</c:v>
                </c:pt>
                <c:pt idx="12">
                  <c:v>7706</c:v>
                </c:pt>
                <c:pt idx="13">
                  <c:v>1844</c:v>
                </c:pt>
                <c:pt idx="14">
                  <c:v>402</c:v>
                </c:pt>
              </c:numCache>
            </c:numRef>
          </c:val>
        </c:ser>
        <c:ser>
          <c:idx val="5"/>
          <c:order val="5"/>
          <c:tx>
            <c:strRef>
              <c:f>'By age at end of 2010'!$I$19</c:f>
              <c:strCache>
                <c:ptCount val="1"/>
                <c:pt idx="0">
                  <c:v>15-20 yrs</c:v>
                </c:pt>
              </c:strCache>
            </c:strRef>
          </c:tx>
          <c:spPr>
            <a:solidFill>
              <a:srgbClr val="CBA0C7"/>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diagnosis'!$I$20:$I$34</c:f>
              <c:numCache>
                <c:formatCode>_-* #,##0_-;\-* #,##0_-;_-* "-"??_-;_-@_-</c:formatCode>
                <c:ptCount val="15"/>
                <c:pt idx="0">
                  <c:v>2610</c:v>
                </c:pt>
                <c:pt idx="1">
                  <c:v>2794</c:v>
                </c:pt>
                <c:pt idx="2">
                  <c:v>2878</c:v>
                </c:pt>
                <c:pt idx="3">
                  <c:v>3305</c:v>
                </c:pt>
                <c:pt idx="4">
                  <c:v>3281</c:v>
                </c:pt>
                <c:pt idx="5">
                  <c:v>3789</c:v>
                </c:pt>
                <c:pt idx="6">
                  <c:v>5086</c:v>
                </c:pt>
                <c:pt idx="7">
                  <c:v>5638</c:v>
                </c:pt>
                <c:pt idx="8">
                  <c:v>7241</c:v>
                </c:pt>
                <c:pt idx="9">
                  <c:v>8291</c:v>
                </c:pt>
                <c:pt idx="10">
                  <c:v>7680</c:v>
                </c:pt>
                <c:pt idx="11">
                  <c:v>4814</c:v>
                </c:pt>
                <c:pt idx="12">
                  <c:v>1666</c:v>
                </c:pt>
                <c:pt idx="13">
                  <c:v>541</c:v>
                </c:pt>
                <c:pt idx="14">
                  <c:v>208</c:v>
                </c:pt>
              </c:numCache>
            </c:numRef>
          </c:val>
        </c:ser>
        <c:dLbls>
          <c:showLegendKey val="0"/>
          <c:showVal val="0"/>
          <c:showCatName val="0"/>
          <c:showSerName val="0"/>
          <c:showPercent val="0"/>
          <c:showBubbleSize val="0"/>
        </c:dLbls>
        <c:gapWidth val="75"/>
        <c:overlap val="100"/>
        <c:axId val="159124864"/>
        <c:axId val="159135232"/>
      </c:barChart>
      <c:catAx>
        <c:axId val="159124864"/>
        <c:scaling>
          <c:orientation val="minMax"/>
        </c:scaling>
        <c:delete val="0"/>
        <c:axPos val="b"/>
        <c:title>
          <c:tx>
            <c:rich>
              <a:bodyPr/>
              <a:lstStyle/>
              <a:p>
                <a:pPr>
                  <a:defRPr/>
                </a:pPr>
                <a:r>
                  <a:rPr lang="en-GB"/>
                  <a:t>Age at diagnosis</a:t>
                </a:r>
              </a:p>
            </c:rich>
          </c:tx>
          <c:overlay val="0"/>
        </c:title>
        <c:majorTickMark val="out"/>
        <c:minorTickMark val="none"/>
        <c:tickLblPos val="nextTo"/>
        <c:spPr>
          <a:ln w="3175">
            <a:solidFill>
              <a:sysClr val="windowText" lastClr="000000"/>
            </a:solidFill>
          </a:ln>
        </c:spPr>
        <c:crossAx val="159135232"/>
        <c:crosses val="autoZero"/>
        <c:auto val="1"/>
        <c:lblAlgn val="ctr"/>
        <c:lblOffset val="100"/>
        <c:noMultiLvlLbl val="0"/>
      </c:catAx>
      <c:valAx>
        <c:axId val="159135232"/>
        <c:scaling>
          <c:orientation val="minMax"/>
        </c:scaling>
        <c:delete val="0"/>
        <c:axPos val="l"/>
        <c:majorGridlines/>
        <c:title>
          <c:tx>
            <c:rich>
              <a:bodyPr rot="-5400000" vert="horz"/>
              <a:lstStyle/>
              <a:p>
                <a:pPr>
                  <a:defRPr/>
                </a:pPr>
                <a:r>
                  <a:rPr lang="en-GB"/>
                  <a:t>Percentage of</a:t>
                </a:r>
                <a:r>
                  <a:rPr lang="en-GB" baseline="0"/>
                  <a:t> males</a:t>
                </a:r>
                <a:endParaRPr lang="en-GB"/>
              </a:p>
            </c:rich>
          </c:tx>
          <c:overlay val="0"/>
        </c:title>
        <c:numFmt formatCode="0%" sourceLinked="1"/>
        <c:majorTickMark val="out"/>
        <c:minorTickMark val="none"/>
        <c:tickLblPos val="nextTo"/>
        <c:spPr>
          <a:ln w="3175">
            <a:solidFill>
              <a:sysClr val="windowText" lastClr="000000"/>
            </a:solidFill>
          </a:ln>
        </c:spPr>
        <c:crossAx val="159124864"/>
        <c:crosses val="autoZero"/>
        <c:crossBetween val="between"/>
      </c:valAx>
      <c:spPr>
        <a:ln w="3175">
          <a:solidFill>
            <a:sysClr val="windowText" lastClr="000000"/>
          </a:solidFill>
        </a:ln>
      </c:spPr>
    </c:plotArea>
    <c:legend>
      <c:legendPos val="r"/>
      <c:overlay val="0"/>
    </c:legend>
    <c:plotVisOnly val="1"/>
    <c:dispBlanksAs val="gap"/>
    <c:showDLblsOverMax val="0"/>
  </c:chart>
  <c:spPr>
    <a:ln w="3175">
      <a:solidFill>
        <a:schemeClr val="tx1"/>
      </a:solidFill>
    </a:ln>
  </c:spPr>
  <c:printSettings>
    <c:headerFooter/>
    <c:pageMargins b="0.75000000000000266" l="0.70000000000000062" r="0.70000000000000062" t="0.75000000000000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'By age at end of 2010'!$D$19</c:f>
              <c:strCache>
                <c:ptCount val="1"/>
                <c:pt idx="0">
                  <c:v>0-1 yrs</c:v>
                </c:pt>
              </c:strCache>
            </c:strRef>
          </c:tx>
          <c:spPr>
            <a:solidFill>
              <a:srgbClr val="FA9600"/>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diagnosis'!$L$20:$L$34</c:f>
              <c:numCache>
                <c:formatCode>_-* #,##0_-;\-* #,##0_-;_-* "-"??_-;_-@_-</c:formatCode>
                <c:ptCount val="15"/>
                <c:pt idx="0">
                  <c:v>593</c:v>
                </c:pt>
                <c:pt idx="1">
                  <c:v>993</c:v>
                </c:pt>
                <c:pt idx="2">
                  <c:v>1326</c:v>
                </c:pt>
                <c:pt idx="3">
                  <c:v>1946</c:v>
                </c:pt>
                <c:pt idx="4">
                  <c:v>3172</c:v>
                </c:pt>
                <c:pt idx="5">
                  <c:v>5537</c:v>
                </c:pt>
                <c:pt idx="6">
                  <c:v>8288</c:v>
                </c:pt>
                <c:pt idx="7">
                  <c:v>10177</c:v>
                </c:pt>
                <c:pt idx="8">
                  <c:v>10885</c:v>
                </c:pt>
                <c:pt idx="9">
                  <c:v>15649</c:v>
                </c:pt>
                <c:pt idx="10">
                  <c:v>14997</c:v>
                </c:pt>
                <c:pt idx="11">
                  <c:v>13155</c:v>
                </c:pt>
                <c:pt idx="12">
                  <c:v>12354</c:v>
                </c:pt>
                <c:pt idx="13">
                  <c:v>10044</c:v>
                </c:pt>
                <c:pt idx="14">
                  <c:v>9133</c:v>
                </c:pt>
              </c:numCache>
            </c:numRef>
          </c:val>
        </c:ser>
        <c:ser>
          <c:idx val="1"/>
          <c:order val="1"/>
          <c:tx>
            <c:strRef>
              <c:f>'By age at end of 2010'!$E$19</c:f>
              <c:strCache>
                <c:ptCount val="1"/>
                <c:pt idx="0">
                  <c:v>1-2 yrs</c:v>
                </c:pt>
              </c:strCache>
            </c:strRef>
          </c:tx>
          <c:spPr>
            <a:solidFill>
              <a:srgbClr val="C7B4A0"/>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diagnosis'!$M$20:$M$34</c:f>
              <c:numCache>
                <c:formatCode>_-* #,##0_-;\-* #,##0_-;_-* "-"??_-;_-@_-</c:formatCode>
                <c:ptCount val="15"/>
                <c:pt idx="0">
                  <c:v>598</c:v>
                </c:pt>
                <c:pt idx="1">
                  <c:v>903</c:v>
                </c:pt>
                <c:pt idx="2">
                  <c:v>1362</c:v>
                </c:pt>
                <c:pt idx="3">
                  <c:v>1883</c:v>
                </c:pt>
                <c:pt idx="4">
                  <c:v>3082</c:v>
                </c:pt>
                <c:pt idx="5">
                  <c:v>5161</c:v>
                </c:pt>
                <c:pt idx="6">
                  <c:v>7277</c:v>
                </c:pt>
                <c:pt idx="7">
                  <c:v>8818</c:v>
                </c:pt>
                <c:pt idx="8">
                  <c:v>9750</c:v>
                </c:pt>
                <c:pt idx="9">
                  <c:v>13079</c:v>
                </c:pt>
                <c:pt idx="10">
                  <c:v>11692</c:v>
                </c:pt>
                <c:pt idx="11">
                  <c:v>9863</c:v>
                </c:pt>
                <c:pt idx="12">
                  <c:v>9022</c:v>
                </c:pt>
                <c:pt idx="13">
                  <c:v>6749</c:v>
                </c:pt>
                <c:pt idx="14">
                  <c:v>5387</c:v>
                </c:pt>
              </c:numCache>
            </c:numRef>
          </c:val>
        </c:ser>
        <c:ser>
          <c:idx val="2"/>
          <c:order val="2"/>
          <c:tx>
            <c:strRef>
              <c:f>'By age at end of 2010'!$F$19</c:f>
              <c:strCache>
                <c:ptCount val="1"/>
                <c:pt idx="0">
                  <c:v>2-5 yrs</c:v>
                </c:pt>
              </c:strCache>
            </c:strRef>
          </c:tx>
          <c:spPr>
            <a:solidFill>
              <a:srgbClr val="9AABBC"/>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diagnosis'!$N$20:$N$34</c:f>
              <c:numCache>
                <c:formatCode>_-* #,##0_-;\-* #,##0_-;_-* "-"??_-;_-@_-</c:formatCode>
                <c:ptCount val="15"/>
                <c:pt idx="0">
                  <c:v>1589</c:v>
                </c:pt>
                <c:pt idx="1">
                  <c:v>2394</c:v>
                </c:pt>
                <c:pt idx="2">
                  <c:v>3227</c:v>
                </c:pt>
                <c:pt idx="3">
                  <c:v>4894</c:v>
                </c:pt>
                <c:pt idx="4">
                  <c:v>8522</c:v>
                </c:pt>
                <c:pt idx="5">
                  <c:v>13801</c:v>
                </c:pt>
                <c:pt idx="6">
                  <c:v>18107</c:v>
                </c:pt>
                <c:pt idx="7">
                  <c:v>22741</c:v>
                </c:pt>
                <c:pt idx="8">
                  <c:v>27052</c:v>
                </c:pt>
                <c:pt idx="9">
                  <c:v>31119</c:v>
                </c:pt>
                <c:pt idx="10">
                  <c:v>28322</c:v>
                </c:pt>
                <c:pt idx="11">
                  <c:v>22681</c:v>
                </c:pt>
                <c:pt idx="12">
                  <c:v>19998</c:v>
                </c:pt>
                <c:pt idx="13">
                  <c:v>13743</c:v>
                </c:pt>
                <c:pt idx="14">
                  <c:v>8760</c:v>
                </c:pt>
              </c:numCache>
            </c:numRef>
          </c:val>
        </c:ser>
        <c:ser>
          <c:idx val="3"/>
          <c:order val="3"/>
          <c:tx>
            <c:strRef>
              <c:f>'By age at end of 2010'!$G$19</c:f>
              <c:strCache>
                <c:ptCount val="1"/>
                <c:pt idx="0">
                  <c:v>5-10 yrs</c:v>
                </c:pt>
              </c:strCache>
            </c:strRef>
          </c:tx>
          <c:spPr>
            <a:solidFill>
              <a:srgbClr val="A5D9B6"/>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diagnosis'!$O$20:$O$34</c:f>
              <c:numCache>
                <c:formatCode>_-* #,##0_-;\-* #,##0_-;_-* "-"??_-;_-@_-</c:formatCode>
                <c:ptCount val="15"/>
                <c:pt idx="0">
                  <c:v>2589</c:v>
                </c:pt>
                <c:pt idx="1">
                  <c:v>3294</c:v>
                </c:pt>
                <c:pt idx="2">
                  <c:v>4018</c:v>
                </c:pt>
                <c:pt idx="3">
                  <c:v>7404</c:v>
                </c:pt>
                <c:pt idx="4">
                  <c:v>12205</c:v>
                </c:pt>
                <c:pt idx="5">
                  <c:v>17814</c:v>
                </c:pt>
                <c:pt idx="6">
                  <c:v>23084</c:v>
                </c:pt>
                <c:pt idx="7">
                  <c:v>33270</c:v>
                </c:pt>
                <c:pt idx="8">
                  <c:v>38227</c:v>
                </c:pt>
                <c:pt idx="9">
                  <c:v>35320</c:v>
                </c:pt>
                <c:pt idx="10">
                  <c:v>31407</c:v>
                </c:pt>
                <c:pt idx="11">
                  <c:v>26025</c:v>
                </c:pt>
                <c:pt idx="12">
                  <c:v>20045</c:v>
                </c:pt>
                <c:pt idx="13">
                  <c:v>11813</c:v>
                </c:pt>
                <c:pt idx="14">
                  <c:v>4355</c:v>
                </c:pt>
              </c:numCache>
            </c:numRef>
          </c:val>
        </c:ser>
        <c:ser>
          <c:idx val="4"/>
          <c:order val="4"/>
          <c:tx>
            <c:strRef>
              <c:f>'By age at end of 2010'!$H$19</c:f>
              <c:strCache>
                <c:ptCount val="1"/>
                <c:pt idx="0">
                  <c:v>10-15 yrs</c:v>
                </c:pt>
              </c:strCache>
            </c:strRef>
          </c:tx>
          <c:spPr>
            <a:solidFill>
              <a:srgbClr val="99C6E3"/>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diagnosis'!$P$20:$P$34</c:f>
              <c:numCache>
                <c:formatCode>_-* #,##0_-;\-* #,##0_-;_-* "-"??_-;_-@_-</c:formatCode>
                <c:ptCount val="15"/>
                <c:pt idx="0">
                  <c:v>2334</c:v>
                </c:pt>
                <c:pt idx="1">
                  <c:v>2595</c:v>
                </c:pt>
                <c:pt idx="2">
                  <c:v>3826</c:v>
                </c:pt>
                <c:pt idx="3">
                  <c:v>6735</c:v>
                </c:pt>
                <c:pt idx="4">
                  <c:v>9956</c:v>
                </c:pt>
                <c:pt idx="5">
                  <c:v>13605</c:v>
                </c:pt>
                <c:pt idx="6">
                  <c:v>19771</c:v>
                </c:pt>
                <c:pt idx="7">
                  <c:v>29188</c:v>
                </c:pt>
                <c:pt idx="8">
                  <c:v>25202</c:v>
                </c:pt>
                <c:pt idx="9">
                  <c:v>24581</c:v>
                </c:pt>
                <c:pt idx="10">
                  <c:v>19480</c:v>
                </c:pt>
                <c:pt idx="11">
                  <c:v>15856</c:v>
                </c:pt>
                <c:pt idx="12">
                  <c:v>9982</c:v>
                </c:pt>
                <c:pt idx="13">
                  <c:v>3337</c:v>
                </c:pt>
                <c:pt idx="14">
                  <c:v>930</c:v>
                </c:pt>
              </c:numCache>
            </c:numRef>
          </c:val>
        </c:ser>
        <c:ser>
          <c:idx val="5"/>
          <c:order val="5"/>
          <c:tx>
            <c:strRef>
              <c:f>'By age at end of 2010'!$I$19</c:f>
              <c:strCache>
                <c:ptCount val="1"/>
                <c:pt idx="0">
                  <c:v>15-20 yrs</c:v>
                </c:pt>
              </c:strCache>
            </c:strRef>
          </c:tx>
          <c:spPr>
            <a:solidFill>
              <a:srgbClr val="CBA0C7"/>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diagnosis'!$Q$20:$Q$34</c:f>
              <c:numCache>
                <c:formatCode>_-* #,##0_-;\-* #,##0_-;_-* "-"??_-;_-@_-</c:formatCode>
                <c:ptCount val="15"/>
                <c:pt idx="0">
                  <c:v>2116</c:v>
                </c:pt>
                <c:pt idx="1">
                  <c:v>2544</c:v>
                </c:pt>
                <c:pt idx="2">
                  <c:v>3374</c:v>
                </c:pt>
                <c:pt idx="3">
                  <c:v>5341</c:v>
                </c:pt>
                <c:pt idx="4">
                  <c:v>7327</c:v>
                </c:pt>
                <c:pt idx="5">
                  <c:v>11011</c:v>
                </c:pt>
                <c:pt idx="6">
                  <c:v>16099</c:v>
                </c:pt>
                <c:pt idx="7">
                  <c:v>18106</c:v>
                </c:pt>
                <c:pt idx="8">
                  <c:v>17784</c:v>
                </c:pt>
                <c:pt idx="9">
                  <c:v>17192</c:v>
                </c:pt>
                <c:pt idx="10">
                  <c:v>11472</c:v>
                </c:pt>
                <c:pt idx="11">
                  <c:v>7625</c:v>
                </c:pt>
                <c:pt idx="12">
                  <c:v>2860</c:v>
                </c:pt>
                <c:pt idx="13">
                  <c:v>892</c:v>
                </c:pt>
                <c:pt idx="14">
                  <c:v>322</c:v>
                </c:pt>
              </c:numCache>
            </c:numRef>
          </c:val>
        </c:ser>
        <c:dLbls>
          <c:showLegendKey val="0"/>
          <c:showVal val="0"/>
          <c:showCatName val="0"/>
          <c:showSerName val="0"/>
          <c:showPercent val="0"/>
          <c:showBubbleSize val="0"/>
        </c:dLbls>
        <c:gapWidth val="75"/>
        <c:overlap val="100"/>
        <c:axId val="159168000"/>
        <c:axId val="159169920"/>
      </c:barChart>
      <c:catAx>
        <c:axId val="159168000"/>
        <c:scaling>
          <c:orientation val="minMax"/>
        </c:scaling>
        <c:delete val="0"/>
        <c:axPos val="b"/>
        <c:title>
          <c:tx>
            <c:rich>
              <a:bodyPr/>
              <a:lstStyle/>
              <a:p>
                <a:pPr>
                  <a:defRPr/>
                </a:pPr>
                <a:r>
                  <a:rPr lang="en-GB"/>
                  <a:t>Age at diagnosis</a:t>
                </a:r>
              </a:p>
            </c:rich>
          </c:tx>
          <c:overlay val="0"/>
        </c:title>
        <c:majorTickMark val="out"/>
        <c:minorTickMark val="none"/>
        <c:tickLblPos val="nextTo"/>
        <c:spPr>
          <a:ln w="3175">
            <a:solidFill>
              <a:sysClr val="windowText" lastClr="000000"/>
            </a:solidFill>
          </a:ln>
        </c:spPr>
        <c:crossAx val="159169920"/>
        <c:crosses val="autoZero"/>
        <c:auto val="1"/>
        <c:lblAlgn val="ctr"/>
        <c:lblOffset val="100"/>
        <c:noMultiLvlLbl val="0"/>
      </c:catAx>
      <c:valAx>
        <c:axId val="159169920"/>
        <c:scaling>
          <c:orientation val="minMax"/>
        </c:scaling>
        <c:delete val="0"/>
        <c:axPos val="l"/>
        <c:majorGridlines/>
        <c:title>
          <c:tx>
            <c:rich>
              <a:bodyPr rot="-5400000" vert="horz"/>
              <a:lstStyle/>
              <a:p>
                <a:pPr>
                  <a:defRPr/>
                </a:pPr>
                <a:r>
                  <a:rPr lang="en-GB"/>
                  <a:t>Percentage of</a:t>
                </a:r>
                <a:r>
                  <a:rPr lang="en-GB" baseline="0"/>
                  <a:t> females</a:t>
                </a:r>
                <a:endParaRPr lang="en-GB"/>
              </a:p>
            </c:rich>
          </c:tx>
          <c:overlay val="0"/>
        </c:title>
        <c:numFmt formatCode="0%" sourceLinked="1"/>
        <c:majorTickMark val="out"/>
        <c:minorTickMark val="none"/>
        <c:tickLblPos val="nextTo"/>
        <c:spPr>
          <a:ln w="3175">
            <a:solidFill>
              <a:sysClr val="windowText" lastClr="000000"/>
            </a:solidFill>
          </a:ln>
        </c:spPr>
        <c:crossAx val="159168000"/>
        <c:crosses val="autoZero"/>
        <c:crossBetween val="between"/>
      </c:valAx>
      <c:spPr>
        <a:ln w="3175">
          <a:solidFill>
            <a:sysClr val="windowText" lastClr="000000"/>
          </a:solidFill>
        </a:ln>
      </c:spPr>
    </c:plotArea>
    <c:legend>
      <c:legendPos val="r"/>
      <c:overlay val="0"/>
    </c:legend>
    <c:plotVisOnly val="1"/>
    <c:dispBlanksAs val="gap"/>
    <c:showDLblsOverMax val="0"/>
  </c:chart>
  <c:spPr>
    <a:ln w="3175">
      <a:solidFill>
        <a:schemeClr val="tx1"/>
      </a:solidFill>
    </a:ln>
  </c:spPr>
  <c:printSettings>
    <c:headerFooter/>
    <c:pageMargins b="0.75000000000000266" l="0.70000000000000062" r="0.70000000000000062" t="0.7500000000000026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'By age at end of 2010'!$D$19</c:f>
              <c:strCache>
                <c:ptCount val="1"/>
                <c:pt idx="0">
                  <c:v>0-1 yrs</c:v>
                </c:pt>
              </c:strCache>
            </c:strRef>
          </c:tx>
          <c:spPr>
            <a:solidFill>
              <a:srgbClr val="FA9600"/>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diagnosis'!$T$20:$T$34</c:f>
              <c:numCache>
                <c:formatCode>_-* #,##0_-;\-* #,##0_-;_-* "-"??_-;_-@_-</c:formatCode>
                <c:ptCount val="15"/>
                <c:pt idx="0">
                  <c:v>1357</c:v>
                </c:pt>
                <c:pt idx="1">
                  <c:v>2022</c:v>
                </c:pt>
                <c:pt idx="2">
                  <c:v>2287</c:v>
                </c:pt>
                <c:pt idx="3">
                  <c:v>3120</c:v>
                </c:pt>
                <c:pt idx="4">
                  <c:v>4715</c:v>
                </c:pt>
                <c:pt idx="5">
                  <c:v>7906</c:v>
                </c:pt>
                <c:pt idx="6">
                  <c:v>12027</c:v>
                </c:pt>
                <c:pt idx="7">
                  <c:v>16158</c:v>
                </c:pt>
                <c:pt idx="8">
                  <c:v>20556</c:v>
                </c:pt>
                <c:pt idx="9">
                  <c:v>32515</c:v>
                </c:pt>
                <c:pt idx="10">
                  <c:v>34278</c:v>
                </c:pt>
                <c:pt idx="11">
                  <c:v>32549</c:v>
                </c:pt>
                <c:pt idx="12">
                  <c:v>29064</c:v>
                </c:pt>
                <c:pt idx="13">
                  <c:v>20952</c:v>
                </c:pt>
                <c:pt idx="14">
                  <c:v>16090</c:v>
                </c:pt>
              </c:numCache>
            </c:numRef>
          </c:val>
        </c:ser>
        <c:ser>
          <c:idx val="1"/>
          <c:order val="1"/>
          <c:tx>
            <c:strRef>
              <c:f>'By age at end of 2010'!$E$19</c:f>
              <c:strCache>
                <c:ptCount val="1"/>
                <c:pt idx="0">
                  <c:v>1-2 yrs</c:v>
                </c:pt>
              </c:strCache>
            </c:strRef>
          </c:tx>
          <c:spPr>
            <a:solidFill>
              <a:srgbClr val="C7B4A0"/>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diagnosis'!$U$20:$U$34</c:f>
              <c:numCache>
                <c:formatCode>_-* #,##0_-;\-* #,##0_-;_-* "-"??_-;_-@_-</c:formatCode>
                <c:ptCount val="15"/>
                <c:pt idx="0">
                  <c:v>1306</c:v>
                </c:pt>
                <c:pt idx="1">
                  <c:v>1848</c:v>
                </c:pt>
                <c:pt idx="2">
                  <c:v>2218</c:v>
                </c:pt>
                <c:pt idx="3">
                  <c:v>2930</c:v>
                </c:pt>
                <c:pt idx="4">
                  <c:v>4466</c:v>
                </c:pt>
                <c:pt idx="5">
                  <c:v>7221</c:v>
                </c:pt>
                <c:pt idx="6">
                  <c:v>10294</c:v>
                </c:pt>
                <c:pt idx="7">
                  <c:v>13683</c:v>
                </c:pt>
                <c:pt idx="8">
                  <c:v>17805</c:v>
                </c:pt>
                <c:pt idx="9">
                  <c:v>26697</c:v>
                </c:pt>
                <c:pt idx="10">
                  <c:v>26941</c:v>
                </c:pt>
                <c:pt idx="11">
                  <c:v>24837</c:v>
                </c:pt>
                <c:pt idx="12">
                  <c:v>21434</c:v>
                </c:pt>
                <c:pt idx="13">
                  <c:v>14096</c:v>
                </c:pt>
                <c:pt idx="14">
                  <c:v>9410</c:v>
                </c:pt>
              </c:numCache>
            </c:numRef>
          </c:val>
        </c:ser>
        <c:ser>
          <c:idx val="2"/>
          <c:order val="2"/>
          <c:tx>
            <c:strRef>
              <c:f>'By age at end of 2010'!$F$19</c:f>
              <c:strCache>
                <c:ptCount val="1"/>
                <c:pt idx="0">
                  <c:v>2-5 yrs</c:v>
                </c:pt>
              </c:strCache>
            </c:strRef>
          </c:tx>
          <c:spPr>
            <a:solidFill>
              <a:srgbClr val="9AABBC"/>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diagnosis'!$V$20:$V$34</c:f>
              <c:numCache>
                <c:formatCode>_-* #,##0_-;\-* #,##0_-;_-* "-"??_-;_-@_-</c:formatCode>
                <c:ptCount val="15"/>
                <c:pt idx="0">
                  <c:v>3585</c:v>
                </c:pt>
                <c:pt idx="1">
                  <c:v>4967</c:v>
                </c:pt>
                <c:pt idx="2">
                  <c:v>5623</c:v>
                </c:pt>
                <c:pt idx="3">
                  <c:v>7631</c:v>
                </c:pt>
                <c:pt idx="4">
                  <c:v>12352</c:v>
                </c:pt>
                <c:pt idx="5">
                  <c:v>19116</c:v>
                </c:pt>
                <c:pt idx="6">
                  <c:v>25108</c:v>
                </c:pt>
                <c:pt idx="7">
                  <c:v>33795</c:v>
                </c:pt>
                <c:pt idx="8">
                  <c:v>47401</c:v>
                </c:pt>
                <c:pt idx="9">
                  <c:v>61435</c:v>
                </c:pt>
                <c:pt idx="10">
                  <c:v>62084</c:v>
                </c:pt>
                <c:pt idx="11">
                  <c:v>55364</c:v>
                </c:pt>
                <c:pt idx="12">
                  <c:v>46109</c:v>
                </c:pt>
                <c:pt idx="13">
                  <c:v>27391</c:v>
                </c:pt>
                <c:pt idx="14">
                  <c:v>14534</c:v>
                </c:pt>
              </c:numCache>
            </c:numRef>
          </c:val>
        </c:ser>
        <c:ser>
          <c:idx val="3"/>
          <c:order val="3"/>
          <c:tx>
            <c:strRef>
              <c:f>'By age at end of 2010'!$G$19</c:f>
              <c:strCache>
                <c:ptCount val="1"/>
                <c:pt idx="0">
                  <c:v>5-10 yrs</c:v>
                </c:pt>
              </c:strCache>
            </c:strRef>
          </c:tx>
          <c:spPr>
            <a:solidFill>
              <a:srgbClr val="A5D9B6"/>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diagnosis'!$W$20:$W$34</c:f>
              <c:numCache>
                <c:formatCode>_-* #,##0_-;\-* #,##0_-;_-* "-"??_-;_-@_-</c:formatCode>
                <c:ptCount val="15"/>
                <c:pt idx="0">
                  <c:v>5644</c:v>
                </c:pt>
                <c:pt idx="1">
                  <c:v>6947</c:v>
                </c:pt>
                <c:pt idx="2">
                  <c:v>7105</c:v>
                </c:pt>
                <c:pt idx="3">
                  <c:v>11674</c:v>
                </c:pt>
                <c:pt idx="4">
                  <c:v>17680</c:v>
                </c:pt>
                <c:pt idx="5">
                  <c:v>24566</c:v>
                </c:pt>
                <c:pt idx="6">
                  <c:v>31668</c:v>
                </c:pt>
                <c:pt idx="7">
                  <c:v>46942</c:v>
                </c:pt>
                <c:pt idx="8">
                  <c:v>62819</c:v>
                </c:pt>
                <c:pt idx="9">
                  <c:v>66170</c:v>
                </c:pt>
                <c:pt idx="10">
                  <c:v>69287</c:v>
                </c:pt>
                <c:pt idx="11">
                  <c:v>59849</c:v>
                </c:pt>
                <c:pt idx="12">
                  <c:v>43051</c:v>
                </c:pt>
                <c:pt idx="13">
                  <c:v>21595</c:v>
                </c:pt>
                <c:pt idx="14">
                  <c:v>6704</c:v>
                </c:pt>
              </c:numCache>
            </c:numRef>
          </c:val>
        </c:ser>
        <c:ser>
          <c:idx val="4"/>
          <c:order val="4"/>
          <c:tx>
            <c:strRef>
              <c:f>'By age at end of 2010'!$H$19</c:f>
              <c:strCache>
                <c:ptCount val="1"/>
                <c:pt idx="0">
                  <c:v>10-15 yrs</c:v>
                </c:pt>
              </c:strCache>
            </c:strRef>
          </c:tx>
          <c:spPr>
            <a:solidFill>
              <a:srgbClr val="99C6E3"/>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diagnosis'!$X$20:$X$34</c:f>
              <c:numCache>
                <c:formatCode>_-* #,##0_-;\-* #,##0_-;_-* "-"??_-;_-@_-</c:formatCode>
                <c:ptCount val="15"/>
                <c:pt idx="0">
                  <c:v>5214</c:v>
                </c:pt>
                <c:pt idx="1">
                  <c:v>5609</c:v>
                </c:pt>
                <c:pt idx="2">
                  <c:v>6994</c:v>
                </c:pt>
                <c:pt idx="3">
                  <c:v>10828</c:v>
                </c:pt>
                <c:pt idx="4">
                  <c:v>14691</c:v>
                </c:pt>
                <c:pt idx="5">
                  <c:v>18462</c:v>
                </c:pt>
                <c:pt idx="6">
                  <c:v>26284</c:v>
                </c:pt>
                <c:pt idx="7">
                  <c:v>38991</c:v>
                </c:pt>
                <c:pt idx="8">
                  <c:v>37726</c:v>
                </c:pt>
                <c:pt idx="9">
                  <c:v>41514</c:v>
                </c:pt>
                <c:pt idx="10">
                  <c:v>38020</c:v>
                </c:pt>
                <c:pt idx="11">
                  <c:v>30392</c:v>
                </c:pt>
                <c:pt idx="12">
                  <c:v>17688</c:v>
                </c:pt>
                <c:pt idx="13">
                  <c:v>5181</c:v>
                </c:pt>
                <c:pt idx="14">
                  <c:v>1332</c:v>
                </c:pt>
              </c:numCache>
            </c:numRef>
          </c:val>
        </c:ser>
        <c:ser>
          <c:idx val="5"/>
          <c:order val="5"/>
          <c:tx>
            <c:strRef>
              <c:f>'By age at end of 2010'!$I$19</c:f>
              <c:strCache>
                <c:ptCount val="1"/>
                <c:pt idx="0">
                  <c:v>15-20 yrs</c:v>
                </c:pt>
              </c:strCache>
            </c:strRef>
          </c:tx>
          <c:spPr>
            <a:solidFill>
              <a:srgbClr val="CBA0C7"/>
            </a:solidFill>
          </c:spPr>
          <c:invertIfNegative val="0"/>
          <c:cat>
            <c:strRef>
              <c:f>'By age at diagnosis'!$B$20:$B$34</c:f>
              <c:strCache>
                <c:ptCount val="15"/>
                <c:pt idx="0">
                  <c:v>0-14</c:v>
                </c:pt>
                <c:pt idx="1">
                  <c:v>15-24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c:v>
                </c:pt>
              </c:strCache>
            </c:strRef>
          </c:cat>
          <c:val>
            <c:numRef>
              <c:f>'By age at diagnosis'!$Y$20:$Y$34</c:f>
              <c:numCache>
                <c:formatCode>_-* #,##0_-;\-* #,##0_-;_-* "-"??_-;_-@_-</c:formatCode>
                <c:ptCount val="15"/>
                <c:pt idx="0">
                  <c:v>4726</c:v>
                </c:pt>
                <c:pt idx="1">
                  <c:v>5338</c:v>
                </c:pt>
                <c:pt idx="2">
                  <c:v>6252</c:v>
                </c:pt>
                <c:pt idx="3">
                  <c:v>8646</c:v>
                </c:pt>
                <c:pt idx="4">
                  <c:v>10608</c:v>
                </c:pt>
                <c:pt idx="5">
                  <c:v>14800</c:v>
                </c:pt>
                <c:pt idx="6">
                  <c:v>21185</c:v>
                </c:pt>
                <c:pt idx="7">
                  <c:v>23744</c:v>
                </c:pt>
                <c:pt idx="8">
                  <c:v>25025</c:v>
                </c:pt>
                <c:pt idx="9">
                  <c:v>25483</c:v>
                </c:pt>
                <c:pt idx="10">
                  <c:v>19152</c:v>
                </c:pt>
                <c:pt idx="11">
                  <c:v>12439</c:v>
                </c:pt>
                <c:pt idx="12">
                  <c:v>4526</c:v>
                </c:pt>
                <c:pt idx="13">
                  <c:v>1433</c:v>
                </c:pt>
                <c:pt idx="14">
                  <c:v>530</c:v>
                </c:pt>
              </c:numCache>
            </c:numRef>
          </c:val>
        </c:ser>
        <c:dLbls>
          <c:showLegendKey val="0"/>
          <c:showVal val="0"/>
          <c:showCatName val="0"/>
          <c:showSerName val="0"/>
          <c:showPercent val="0"/>
          <c:showBubbleSize val="0"/>
        </c:dLbls>
        <c:gapWidth val="75"/>
        <c:overlap val="100"/>
        <c:axId val="159800704"/>
        <c:axId val="159823360"/>
      </c:barChart>
      <c:catAx>
        <c:axId val="159800704"/>
        <c:scaling>
          <c:orientation val="minMax"/>
        </c:scaling>
        <c:delete val="0"/>
        <c:axPos val="b"/>
        <c:title>
          <c:tx>
            <c:rich>
              <a:bodyPr/>
              <a:lstStyle/>
              <a:p>
                <a:pPr>
                  <a:defRPr/>
                </a:pPr>
                <a:r>
                  <a:rPr lang="en-GB"/>
                  <a:t>Age at diagnosis</a:t>
                </a:r>
              </a:p>
            </c:rich>
          </c:tx>
          <c:overlay val="0"/>
        </c:title>
        <c:majorTickMark val="out"/>
        <c:minorTickMark val="none"/>
        <c:tickLblPos val="nextTo"/>
        <c:spPr>
          <a:ln w="3175">
            <a:solidFill>
              <a:sysClr val="windowText" lastClr="000000"/>
            </a:solidFill>
          </a:ln>
        </c:spPr>
        <c:crossAx val="159823360"/>
        <c:crosses val="autoZero"/>
        <c:auto val="1"/>
        <c:lblAlgn val="ctr"/>
        <c:lblOffset val="100"/>
        <c:noMultiLvlLbl val="0"/>
      </c:catAx>
      <c:valAx>
        <c:axId val="159823360"/>
        <c:scaling>
          <c:orientation val="minMax"/>
        </c:scaling>
        <c:delete val="0"/>
        <c:axPos val="l"/>
        <c:majorGridlines/>
        <c:title>
          <c:tx>
            <c:rich>
              <a:bodyPr rot="-5400000" vert="horz"/>
              <a:lstStyle/>
              <a:p>
                <a:pPr>
                  <a:defRPr/>
                </a:pPr>
                <a:r>
                  <a:rPr lang="en-GB"/>
                  <a:t>Percentage of</a:t>
                </a:r>
                <a:r>
                  <a:rPr lang="en-GB" baseline="0"/>
                  <a:t> persons</a:t>
                </a:r>
                <a:endParaRPr lang="en-GB"/>
              </a:p>
            </c:rich>
          </c:tx>
          <c:overlay val="0"/>
        </c:title>
        <c:numFmt formatCode="0%" sourceLinked="1"/>
        <c:majorTickMark val="out"/>
        <c:minorTickMark val="none"/>
        <c:tickLblPos val="nextTo"/>
        <c:spPr>
          <a:ln w="3175">
            <a:solidFill>
              <a:sysClr val="windowText" lastClr="000000"/>
            </a:solidFill>
          </a:ln>
        </c:spPr>
        <c:crossAx val="159800704"/>
        <c:crosses val="autoZero"/>
        <c:crossBetween val="between"/>
      </c:valAx>
      <c:spPr>
        <a:ln w="3175">
          <a:solidFill>
            <a:sysClr val="windowText" lastClr="000000"/>
          </a:solidFill>
        </a:ln>
      </c:spPr>
    </c:plotArea>
    <c:legend>
      <c:legendPos val="r"/>
      <c:overlay val="0"/>
    </c:legend>
    <c:plotVisOnly val="1"/>
    <c:dispBlanksAs val="gap"/>
    <c:showDLblsOverMax val="0"/>
  </c:chart>
  <c:spPr>
    <a:ln w="3175">
      <a:solidFill>
        <a:schemeClr val="tx1"/>
      </a:solidFill>
    </a:ln>
  </c:spPr>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Summary!$D$15</c:f>
              <c:strCache>
                <c:ptCount val="1"/>
                <c:pt idx="0">
                  <c:v>0-1 yrs</c:v>
                </c:pt>
              </c:strCache>
            </c:strRef>
          </c:tx>
          <c:spPr>
            <a:solidFill>
              <a:srgbClr val="FA960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Summary!$L$16:$L$19</c:f>
              <c:numCache>
                <c:formatCode>_-* #,##0_-;\-* #,##0_-;_-* "-"??_-;_-@_-</c:formatCode>
                <c:ptCount val="4"/>
                <c:pt idx="0">
                  <c:v>98730</c:v>
                </c:pt>
                <c:pt idx="1">
                  <c:v>2946</c:v>
                </c:pt>
                <c:pt idx="2">
                  <c:v>10690</c:v>
                </c:pt>
                <c:pt idx="3">
                  <c:v>5883</c:v>
                </c:pt>
              </c:numCache>
            </c:numRef>
          </c:val>
        </c:ser>
        <c:ser>
          <c:idx val="1"/>
          <c:order val="1"/>
          <c:tx>
            <c:strRef>
              <c:f>Summary!$E$15</c:f>
              <c:strCache>
                <c:ptCount val="1"/>
                <c:pt idx="0">
                  <c:v>1-2 yrs</c:v>
                </c:pt>
              </c:strCache>
            </c:strRef>
          </c:tx>
          <c:spPr>
            <a:solidFill>
              <a:srgbClr val="C7B4A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Summary!$M$16:$M$19</c:f>
              <c:numCache>
                <c:formatCode>_-* #,##0_-;\-* #,##0_-;_-* "-"??_-;_-@_-</c:formatCode>
                <c:ptCount val="4"/>
                <c:pt idx="0">
                  <c:v>78719</c:v>
                </c:pt>
                <c:pt idx="1">
                  <c:v>2569</c:v>
                </c:pt>
                <c:pt idx="2">
                  <c:v>8574</c:v>
                </c:pt>
                <c:pt idx="3">
                  <c:v>4764</c:v>
                </c:pt>
              </c:numCache>
            </c:numRef>
          </c:val>
        </c:ser>
        <c:ser>
          <c:idx val="2"/>
          <c:order val="2"/>
          <c:tx>
            <c:strRef>
              <c:f>Summary!$F$15</c:f>
              <c:strCache>
                <c:ptCount val="1"/>
                <c:pt idx="0">
                  <c:v>2-5 yrs</c:v>
                </c:pt>
              </c:strCache>
            </c:strRef>
          </c:tx>
          <c:spPr>
            <a:solidFill>
              <a:srgbClr val="9AABBC"/>
            </a:solidFill>
          </c:spPr>
          <c:invertIfNegative val="0"/>
          <c:dLbls>
            <c:txPr>
              <a:bodyPr/>
              <a:lstStyle/>
              <a:p>
                <a:pPr>
                  <a:defRPr b="1"/>
                </a:pPr>
                <a:endParaRPr lang="en-US"/>
              </a:p>
            </c:txPr>
            <c:dLblPos val="ct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Summary!$N$16:$N$19</c:f>
              <c:numCache>
                <c:formatCode>_-* #,##0_-;\-* #,##0_-;_-* "-"??_-;_-@_-</c:formatCode>
                <c:ptCount val="4"/>
                <c:pt idx="0">
                  <c:v>189250</c:v>
                </c:pt>
                <c:pt idx="1">
                  <c:v>5879</c:v>
                </c:pt>
                <c:pt idx="2">
                  <c:v>20162</c:v>
                </c:pt>
                <c:pt idx="3">
                  <c:v>11659</c:v>
                </c:pt>
              </c:numCache>
            </c:numRef>
          </c:val>
        </c:ser>
        <c:ser>
          <c:idx val="3"/>
          <c:order val="3"/>
          <c:tx>
            <c:strRef>
              <c:f>Summary!$G$15</c:f>
              <c:strCache>
                <c:ptCount val="1"/>
                <c:pt idx="0">
                  <c:v>5-10 yrs</c:v>
                </c:pt>
              </c:strCache>
            </c:strRef>
          </c:tx>
          <c:spPr>
            <a:solidFill>
              <a:srgbClr val="A5D9B6"/>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Summary!$O$16:$O$19</c:f>
              <c:numCache>
                <c:formatCode>_-* #,##0_-;\-* #,##0_-;_-* "-"??_-;_-@_-</c:formatCode>
                <c:ptCount val="4"/>
                <c:pt idx="0">
                  <c:v>225776</c:v>
                </c:pt>
                <c:pt idx="1">
                  <c:v>7083</c:v>
                </c:pt>
                <c:pt idx="2">
                  <c:v>23933</c:v>
                </c:pt>
                <c:pt idx="3">
                  <c:v>14078</c:v>
                </c:pt>
              </c:numCache>
            </c:numRef>
          </c:val>
        </c:ser>
        <c:ser>
          <c:idx val="4"/>
          <c:order val="4"/>
          <c:tx>
            <c:strRef>
              <c:f>Summary!$H$15</c:f>
              <c:strCache>
                <c:ptCount val="1"/>
                <c:pt idx="0">
                  <c:v>10-15 yrs</c:v>
                </c:pt>
              </c:strCache>
            </c:strRef>
          </c:tx>
          <c:spPr>
            <a:solidFill>
              <a:srgbClr val="99C6E3"/>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Summary!$P$16:$P$19</c:f>
              <c:numCache>
                <c:formatCode>_-* #,##0_-;\-* #,##0_-;_-* "-"??_-;_-@_-</c:formatCode>
                <c:ptCount val="4"/>
                <c:pt idx="0">
                  <c:v>155636</c:v>
                </c:pt>
                <c:pt idx="1">
                  <c:v>4937</c:v>
                </c:pt>
                <c:pt idx="2">
                  <c:v>17256</c:v>
                </c:pt>
                <c:pt idx="3">
                  <c:v>9549</c:v>
                </c:pt>
              </c:numCache>
            </c:numRef>
          </c:val>
        </c:ser>
        <c:ser>
          <c:idx val="5"/>
          <c:order val="5"/>
          <c:tx>
            <c:strRef>
              <c:f>Summary!$I$15</c:f>
              <c:strCache>
                <c:ptCount val="1"/>
                <c:pt idx="0">
                  <c:v>15-20 yrs</c:v>
                </c:pt>
              </c:strCache>
            </c:strRef>
          </c:tx>
          <c:spPr>
            <a:solidFill>
              <a:srgbClr val="CBA0C7"/>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Summary!$Q$16:$Q$19</c:f>
              <c:numCache>
                <c:formatCode>_-* #,##0_-;\-* #,##0_-;_-* "-"??_-;_-@_-</c:formatCode>
                <c:ptCount val="4"/>
                <c:pt idx="0">
                  <c:v>103751</c:v>
                </c:pt>
                <c:pt idx="1">
                  <c:v>2198</c:v>
                </c:pt>
                <c:pt idx="2">
                  <c:v>11514</c:v>
                </c:pt>
                <c:pt idx="3">
                  <c:v>6602</c:v>
                </c:pt>
              </c:numCache>
            </c:numRef>
          </c:val>
        </c:ser>
        <c:dLbls>
          <c:showLegendKey val="0"/>
          <c:showVal val="0"/>
          <c:showCatName val="0"/>
          <c:showSerName val="0"/>
          <c:showPercent val="0"/>
          <c:showBubbleSize val="0"/>
        </c:dLbls>
        <c:gapWidth val="75"/>
        <c:overlap val="100"/>
        <c:axId val="85694336"/>
        <c:axId val="85704704"/>
      </c:barChart>
      <c:catAx>
        <c:axId val="85694336"/>
        <c:scaling>
          <c:orientation val="minMax"/>
        </c:scaling>
        <c:delete val="0"/>
        <c:axPos val="b"/>
        <c:title>
          <c:tx>
            <c:rich>
              <a:bodyPr/>
              <a:lstStyle/>
              <a:p>
                <a:pPr>
                  <a:defRPr/>
                </a:pPr>
                <a:r>
                  <a:rPr lang="en-GB"/>
                  <a:t>Country</a:t>
                </a:r>
              </a:p>
            </c:rich>
          </c:tx>
          <c:overlay val="0"/>
        </c:title>
        <c:majorTickMark val="out"/>
        <c:minorTickMark val="none"/>
        <c:tickLblPos val="nextTo"/>
        <c:spPr>
          <a:ln w="3175">
            <a:solidFill>
              <a:sysClr val="windowText" lastClr="000000"/>
            </a:solidFill>
          </a:ln>
        </c:spPr>
        <c:crossAx val="85704704"/>
        <c:crosses val="autoZero"/>
        <c:auto val="1"/>
        <c:lblAlgn val="ctr"/>
        <c:lblOffset val="100"/>
        <c:noMultiLvlLbl val="0"/>
      </c:catAx>
      <c:valAx>
        <c:axId val="85704704"/>
        <c:scaling>
          <c:orientation val="minMax"/>
        </c:scaling>
        <c:delete val="0"/>
        <c:axPos val="l"/>
        <c:majorGridlines/>
        <c:title>
          <c:tx>
            <c:rich>
              <a:bodyPr rot="-5400000" vert="horz"/>
              <a:lstStyle/>
              <a:p>
                <a:pPr>
                  <a:defRPr/>
                </a:pPr>
                <a:r>
                  <a:rPr lang="en-GB"/>
                  <a:t>Percentage of</a:t>
                </a:r>
                <a:r>
                  <a:rPr lang="en-GB" baseline="0"/>
                  <a:t> females</a:t>
                </a:r>
                <a:endParaRPr lang="en-GB"/>
              </a:p>
            </c:rich>
          </c:tx>
          <c:overlay val="0"/>
        </c:title>
        <c:numFmt formatCode="0%" sourceLinked="1"/>
        <c:majorTickMark val="out"/>
        <c:minorTickMark val="none"/>
        <c:tickLblPos val="nextTo"/>
        <c:spPr>
          <a:ln w="3175">
            <a:solidFill>
              <a:sysClr val="windowText" lastClr="000000"/>
            </a:solidFill>
          </a:ln>
        </c:spPr>
        <c:crossAx val="85694336"/>
        <c:crosses val="autoZero"/>
        <c:crossBetween val="between"/>
      </c:valAx>
      <c:spPr>
        <a:ln w="3175">
          <a:solidFill>
            <a:sysClr val="windowText" lastClr="000000"/>
          </a:solidFill>
        </a:ln>
      </c:spPr>
    </c:plotArea>
    <c:legend>
      <c:legendPos val="r"/>
      <c:overlay val="0"/>
    </c:legend>
    <c:plotVisOnly val="1"/>
    <c:dispBlanksAs val="gap"/>
    <c:showDLblsOverMax val="0"/>
  </c:chart>
  <c:spPr>
    <a:ln w="3175">
      <a:solidFill>
        <a:schemeClr val="tx1"/>
      </a:solidFill>
    </a:ln>
  </c:spPr>
  <c:printSettings>
    <c:headerFooter/>
    <c:pageMargins b="0.75000000000000244" l="0.70000000000000062" r="0.70000000000000062" t="0.750000000000002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Summary!$D$15</c:f>
              <c:strCache>
                <c:ptCount val="1"/>
                <c:pt idx="0">
                  <c:v>0-1 yrs</c:v>
                </c:pt>
              </c:strCache>
            </c:strRef>
          </c:tx>
          <c:spPr>
            <a:solidFill>
              <a:srgbClr val="FA960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Summary!$T$16:$T$19</c:f>
              <c:numCache>
                <c:formatCode>_-* #,##0_-;\-* #,##0_-;_-* "-"??_-;_-@_-</c:formatCode>
                <c:ptCount val="4"/>
                <c:pt idx="0">
                  <c:v>197396</c:v>
                </c:pt>
                <c:pt idx="1">
                  <c:v>5807</c:v>
                </c:pt>
                <c:pt idx="2">
                  <c:v>20254</c:v>
                </c:pt>
                <c:pt idx="3">
                  <c:v>12139</c:v>
                </c:pt>
              </c:numCache>
            </c:numRef>
          </c:val>
        </c:ser>
        <c:ser>
          <c:idx val="1"/>
          <c:order val="1"/>
          <c:tx>
            <c:strRef>
              <c:f>Summary!$E$15</c:f>
              <c:strCache>
                <c:ptCount val="1"/>
                <c:pt idx="0">
                  <c:v>1-2 yrs</c:v>
                </c:pt>
              </c:strCache>
            </c:strRef>
          </c:tx>
          <c:spPr>
            <a:solidFill>
              <a:srgbClr val="C7B4A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Summary!$U$16:$U$19</c:f>
              <c:numCache>
                <c:formatCode>_-* #,##0_-;\-* #,##0_-;_-* "-"??_-;_-@_-</c:formatCode>
                <c:ptCount val="4"/>
                <c:pt idx="0">
                  <c:v>154660</c:v>
                </c:pt>
                <c:pt idx="1">
                  <c:v>4992</c:v>
                </c:pt>
                <c:pt idx="2">
                  <c:v>15996</c:v>
                </c:pt>
                <c:pt idx="3">
                  <c:v>9538</c:v>
                </c:pt>
              </c:numCache>
            </c:numRef>
          </c:val>
        </c:ser>
        <c:ser>
          <c:idx val="2"/>
          <c:order val="2"/>
          <c:tx>
            <c:strRef>
              <c:f>Summary!$F$15</c:f>
              <c:strCache>
                <c:ptCount val="1"/>
                <c:pt idx="0">
                  <c:v>2-5 yrs</c:v>
                </c:pt>
              </c:strCache>
            </c:strRef>
          </c:tx>
          <c:spPr>
            <a:solidFill>
              <a:srgbClr val="9AABBC"/>
            </a:solidFill>
          </c:spPr>
          <c:invertIfNegative val="0"/>
          <c:dLbls>
            <c:txPr>
              <a:bodyPr/>
              <a:lstStyle/>
              <a:p>
                <a:pPr>
                  <a:defRPr b="1"/>
                </a:pPr>
                <a:endParaRPr lang="en-US"/>
              </a:p>
            </c:txPr>
            <c:dLblPos val="ct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Summary!$V$16:$V$19</c:f>
              <c:numCache>
                <c:formatCode>_-* #,##0_-;\-* #,##0_-;_-* "-"??_-;_-@_-</c:formatCode>
                <c:ptCount val="4"/>
                <c:pt idx="0">
                  <c:v>355868</c:v>
                </c:pt>
                <c:pt idx="1">
                  <c:v>11149</c:v>
                </c:pt>
                <c:pt idx="2">
                  <c:v>36382</c:v>
                </c:pt>
                <c:pt idx="3">
                  <c:v>23096</c:v>
                </c:pt>
              </c:numCache>
            </c:numRef>
          </c:val>
        </c:ser>
        <c:ser>
          <c:idx val="3"/>
          <c:order val="3"/>
          <c:tx>
            <c:strRef>
              <c:f>Summary!$G$15</c:f>
              <c:strCache>
                <c:ptCount val="1"/>
                <c:pt idx="0">
                  <c:v>5-10 yrs</c:v>
                </c:pt>
              </c:strCache>
            </c:strRef>
          </c:tx>
          <c:spPr>
            <a:solidFill>
              <a:srgbClr val="A5D9B6"/>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Summary!$W$16:$W$19</c:f>
              <c:numCache>
                <c:formatCode>_-* #,##0_-;\-* #,##0_-;_-* "-"??_-;_-@_-</c:formatCode>
                <c:ptCount val="4"/>
                <c:pt idx="0">
                  <c:v>402187</c:v>
                </c:pt>
                <c:pt idx="1">
                  <c:v>12268</c:v>
                </c:pt>
                <c:pt idx="2">
                  <c:v>41401</c:v>
                </c:pt>
                <c:pt idx="3">
                  <c:v>25845</c:v>
                </c:pt>
              </c:numCache>
            </c:numRef>
          </c:val>
        </c:ser>
        <c:ser>
          <c:idx val="4"/>
          <c:order val="4"/>
          <c:tx>
            <c:strRef>
              <c:f>Summary!$H$15</c:f>
              <c:strCache>
                <c:ptCount val="1"/>
                <c:pt idx="0">
                  <c:v>10-15 yrs</c:v>
                </c:pt>
              </c:strCache>
            </c:strRef>
          </c:tx>
          <c:spPr>
            <a:solidFill>
              <a:srgbClr val="99C6E3"/>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Summary!$X$16:$X$19</c:f>
              <c:numCache>
                <c:formatCode>_-* #,##0_-;\-* #,##0_-;_-* "-"??_-;_-@_-</c:formatCode>
                <c:ptCount val="4"/>
                <c:pt idx="0">
                  <c:v>248658</c:v>
                </c:pt>
                <c:pt idx="1">
                  <c:v>7699</c:v>
                </c:pt>
                <c:pt idx="2">
                  <c:v>27129</c:v>
                </c:pt>
                <c:pt idx="3">
                  <c:v>15440</c:v>
                </c:pt>
              </c:numCache>
            </c:numRef>
          </c:val>
        </c:ser>
        <c:ser>
          <c:idx val="5"/>
          <c:order val="5"/>
          <c:tx>
            <c:strRef>
              <c:f>Summary!$I$15</c:f>
              <c:strCache>
                <c:ptCount val="1"/>
                <c:pt idx="0">
                  <c:v>15-20 yrs</c:v>
                </c:pt>
              </c:strCache>
            </c:strRef>
          </c:tx>
          <c:spPr>
            <a:solidFill>
              <a:srgbClr val="CBA0C7"/>
            </a:solidFill>
          </c:spPr>
          <c:invertIfNegative val="0"/>
          <c:dLbls>
            <c:txPr>
              <a:bodyPr/>
              <a:lstStyle/>
              <a:p>
                <a:pPr>
                  <a:defRPr b="1"/>
                </a:pPr>
                <a:endParaRPr lang="en-US"/>
              </a:p>
            </c:txPr>
            <c:showLegendKey val="0"/>
            <c:showVal val="1"/>
            <c:showCatName val="0"/>
            <c:showSerName val="0"/>
            <c:showPercent val="0"/>
            <c:showBubbleSize val="0"/>
            <c:showLeaderLines val="0"/>
          </c:dLbls>
          <c:cat>
            <c:strRef>
              <c:f>Summary!$B$16:$B$19</c:f>
              <c:strCache>
                <c:ptCount val="4"/>
                <c:pt idx="0">
                  <c:v>England</c:v>
                </c:pt>
                <c:pt idx="1">
                  <c:v>Northern Ireland*</c:v>
                </c:pt>
                <c:pt idx="2">
                  <c:v>Scotland</c:v>
                </c:pt>
                <c:pt idx="3">
                  <c:v>Wales</c:v>
                </c:pt>
              </c:strCache>
            </c:strRef>
          </c:cat>
          <c:val>
            <c:numRef>
              <c:f>Summary!$Y$16:$Y$19</c:f>
              <c:numCache>
                <c:formatCode>_-* #,##0_-;\-* #,##0_-;_-* "-"??_-;_-@_-</c:formatCode>
                <c:ptCount val="4"/>
                <c:pt idx="0">
                  <c:v>153709</c:v>
                </c:pt>
                <c:pt idx="1">
                  <c:v>3350</c:v>
                </c:pt>
                <c:pt idx="2">
                  <c:v>17255</c:v>
                </c:pt>
                <c:pt idx="3">
                  <c:v>9573</c:v>
                </c:pt>
              </c:numCache>
            </c:numRef>
          </c:val>
        </c:ser>
        <c:dLbls>
          <c:showLegendKey val="0"/>
          <c:showVal val="0"/>
          <c:showCatName val="0"/>
          <c:showSerName val="0"/>
          <c:showPercent val="0"/>
          <c:showBubbleSize val="0"/>
        </c:dLbls>
        <c:gapWidth val="75"/>
        <c:overlap val="100"/>
        <c:axId val="86468864"/>
        <c:axId val="86499712"/>
      </c:barChart>
      <c:catAx>
        <c:axId val="86468864"/>
        <c:scaling>
          <c:orientation val="minMax"/>
        </c:scaling>
        <c:delete val="0"/>
        <c:axPos val="b"/>
        <c:title>
          <c:tx>
            <c:rich>
              <a:bodyPr/>
              <a:lstStyle/>
              <a:p>
                <a:pPr>
                  <a:defRPr/>
                </a:pPr>
                <a:r>
                  <a:rPr lang="en-GB"/>
                  <a:t>Country</a:t>
                </a:r>
              </a:p>
            </c:rich>
          </c:tx>
          <c:overlay val="0"/>
        </c:title>
        <c:majorTickMark val="out"/>
        <c:minorTickMark val="none"/>
        <c:tickLblPos val="nextTo"/>
        <c:spPr>
          <a:ln w="3175">
            <a:solidFill>
              <a:sysClr val="windowText" lastClr="000000"/>
            </a:solidFill>
          </a:ln>
        </c:spPr>
        <c:crossAx val="86499712"/>
        <c:crosses val="autoZero"/>
        <c:auto val="1"/>
        <c:lblAlgn val="ctr"/>
        <c:lblOffset val="100"/>
        <c:noMultiLvlLbl val="0"/>
      </c:catAx>
      <c:valAx>
        <c:axId val="86499712"/>
        <c:scaling>
          <c:orientation val="minMax"/>
        </c:scaling>
        <c:delete val="0"/>
        <c:axPos val="l"/>
        <c:majorGridlines/>
        <c:title>
          <c:tx>
            <c:rich>
              <a:bodyPr rot="-5400000" vert="horz"/>
              <a:lstStyle/>
              <a:p>
                <a:pPr>
                  <a:defRPr/>
                </a:pPr>
                <a:r>
                  <a:rPr lang="en-GB"/>
                  <a:t>Percentage of</a:t>
                </a:r>
                <a:r>
                  <a:rPr lang="en-GB" baseline="0"/>
                  <a:t> persons</a:t>
                </a:r>
                <a:endParaRPr lang="en-GB"/>
              </a:p>
            </c:rich>
          </c:tx>
          <c:overlay val="0"/>
        </c:title>
        <c:numFmt formatCode="0%" sourceLinked="1"/>
        <c:majorTickMark val="out"/>
        <c:minorTickMark val="none"/>
        <c:tickLblPos val="nextTo"/>
        <c:spPr>
          <a:ln w="3175">
            <a:solidFill>
              <a:sysClr val="windowText" lastClr="000000"/>
            </a:solidFill>
          </a:ln>
        </c:spPr>
        <c:crossAx val="86468864"/>
        <c:crosses val="autoZero"/>
        <c:crossBetween val="between"/>
      </c:valAx>
      <c:spPr>
        <a:ln w="3175">
          <a:solidFill>
            <a:sysClr val="windowText" lastClr="000000"/>
          </a:solidFill>
        </a:ln>
      </c:spPr>
    </c:plotArea>
    <c:legend>
      <c:legendPos val="r"/>
      <c:overlay val="0"/>
    </c:legend>
    <c:plotVisOnly val="1"/>
    <c:dispBlanksAs val="gap"/>
    <c:showDLblsOverMax val="0"/>
  </c:chart>
  <c:spPr>
    <a:ln w="3175">
      <a:solidFill>
        <a:schemeClr val="tx1"/>
      </a:solidFill>
    </a:ln>
  </c:spPr>
  <c:printSettings>
    <c:headerFooter/>
    <c:pageMargins b="0.75000000000000266" l="0.70000000000000062" r="0.70000000000000062" t="0.75000000000000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'By age at end of 2010'!$D$19</c:f>
              <c:strCache>
                <c:ptCount val="1"/>
                <c:pt idx="0">
                  <c:v>0-1 yrs</c:v>
                </c:pt>
              </c:strCache>
            </c:strRef>
          </c:tx>
          <c:spPr>
            <a:solidFill>
              <a:srgbClr val="FA9600"/>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2010'!$D$20:$D$26</c:f>
              <c:numCache>
                <c:formatCode>_-* #,##0_-;\-* #,##0_-;_-* "-"??_-;_-@_-</c:formatCode>
                <c:ptCount val="7"/>
                <c:pt idx="0">
                  <c:v>738</c:v>
                </c:pt>
                <c:pt idx="1">
                  <c:v>976</c:v>
                </c:pt>
                <c:pt idx="2">
                  <c:v>9445</c:v>
                </c:pt>
                <c:pt idx="3">
                  <c:v>31344</c:v>
                </c:pt>
                <c:pt idx="4">
                  <c:v>19206</c:v>
                </c:pt>
                <c:pt idx="5">
                  <c:v>19378</c:v>
                </c:pt>
                <c:pt idx="6">
                  <c:v>36260</c:v>
                </c:pt>
              </c:numCache>
            </c:numRef>
          </c:val>
        </c:ser>
        <c:ser>
          <c:idx val="1"/>
          <c:order val="1"/>
          <c:tx>
            <c:strRef>
              <c:f>'By age at end of 2010'!$E$19</c:f>
              <c:strCache>
                <c:ptCount val="1"/>
                <c:pt idx="0">
                  <c:v>1-2 yrs</c:v>
                </c:pt>
              </c:strCache>
            </c:strRef>
          </c:tx>
          <c:spPr>
            <a:solidFill>
              <a:srgbClr val="C7B4A0"/>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2010'!$E$20:$E$26</c:f>
              <c:numCache>
                <c:formatCode>_-* #,##0_-;\-* #,##0_-;_-* "-"??_-;_-@_-</c:formatCode>
                <c:ptCount val="7"/>
                <c:pt idx="0">
                  <c:v>617</c:v>
                </c:pt>
                <c:pt idx="1">
                  <c:v>862</c:v>
                </c:pt>
                <c:pt idx="2">
                  <c:v>7543</c:v>
                </c:pt>
                <c:pt idx="3">
                  <c:v>23435</c:v>
                </c:pt>
                <c:pt idx="4">
                  <c:v>14866</c:v>
                </c:pt>
                <c:pt idx="5">
                  <c:v>15161</c:v>
                </c:pt>
                <c:pt idx="6">
                  <c:v>28076</c:v>
                </c:pt>
              </c:numCache>
            </c:numRef>
          </c:val>
        </c:ser>
        <c:ser>
          <c:idx val="2"/>
          <c:order val="2"/>
          <c:tx>
            <c:strRef>
              <c:f>'By age at end of 2010'!$F$19</c:f>
              <c:strCache>
                <c:ptCount val="1"/>
                <c:pt idx="0">
                  <c:v>2-5 yrs</c:v>
                </c:pt>
              </c:strCache>
            </c:strRef>
          </c:tx>
          <c:spPr>
            <a:solidFill>
              <a:srgbClr val="9AABBC"/>
            </a:solidFill>
          </c:spPr>
          <c:invertIfNegative val="0"/>
          <c:dLbls>
            <c:txPr>
              <a:bodyPr/>
              <a:lstStyle/>
              <a:p>
                <a:pPr>
                  <a:defRPr sz="900" b="1"/>
                </a:pPr>
                <a:endParaRPr lang="en-US"/>
              </a:p>
            </c:txPr>
            <c:dLblPos val="ct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2010'!$F$20:$F$26</c:f>
              <c:numCache>
                <c:formatCode>_-* #,##0_-;\-* #,##0_-;_-* "-"??_-;_-@_-</c:formatCode>
                <c:ptCount val="7"/>
                <c:pt idx="0">
                  <c:v>1584</c:v>
                </c:pt>
                <c:pt idx="1">
                  <c:v>1797</c:v>
                </c:pt>
                <c:pt idx="2">
                  <c:v>17414</c:v>
                </c:pt>
                <c:pt idx="3">
                  <c:v>46221</c:v>
                </c:pt>
                <c:pt idx="4">
                  <c:v>30639</c:v>
                </c:pt>
                <c:pt idx="5">
                  <c:v>34431</c:v>
                </c:pt>
                <c:pt idx="6">
                  <c:v>67459</c:v>
                </c:pt>
              </c:numCache>
            </c:numRef>
          </c:val>
        </c:ser>
        <c:ser>
          <c:idx val="3"/>
          <c:order val="3"/>
          <c:tx>
            <c:strRef>
              <c:f>'By age at end of 2010'!$G$19</c:f>
              <c:strCache>
                <c:ptCount val="1"/>
                <c:pt idx="0">
                  <c:v>5-10 yrs</c:v>
                </c:pt>
              </c:strCache>
            </c:strRef>
          </c:tx>
          <c:spPr>
            <a:solidFill>
              <a:srgbClr val="A5D9B6"/>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2010'!$G$20:$G$26</c:f>
              <c:numCache>
                <c:formatCode>_-* #,##0_-;\-* #,##0_-;_-* "-"??_-;_-@_-</c:formatCode>
                <c:ptCount val="7"/>
                <c:pt idx="0">
                  <c:v>1821</c:v>
                </c:pt>
                <c:pt idx="1">
                  <c:v>1918</c:v>
                </c:pt>
                <c:pt idx="2">
                  <c:v>19276</c:v>
                </c:pt>
                <c:pt idx="3">
                  <c:v>38728</c:v>
                </c:pt>
                <c:pt idx="4">
                  <c:v>27495</c:v>
                </c:pt>
                <c:pt idx="5">
                  <c:v>35296</c:v>
                </c:pt>
                <c:pt idx="6">
                  <c:v>86297</c:v>
                </c:pt>
              </c:numCache>
            </c:numRef>
          </c:val>
        </c:ser>
        <c:ser>
          <c:idx val="4"/>
          <c:order val="4"/>
          <c:tx>
            <c:strRef>
              <c:f>'By age at end of 2010'!$H$19</c:f>
              <c:strCache>
                <c:ptCount val="1"/>
                <c:pt idx="0">
                  <c:v>10-15 yrs</c:v>
                </c:pt>
              </c:strCache>
            </c:strRef>
          </c:tx>
          <c:spPr>
            <a:solidFill>
              <a:srgbClr val="99C6E3"/>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2010'!$H$20:$H$26</c:f>
              <c:numCache>
                <c:formatCode>_-* #,##0_-;\-* #,##0_-;_-* "-"??_-;_-@_-</c:formatCode>
                <c:ptCount val="7"/>
                <c:pt idx="0">
                  <c:v>668</c:v>
                </c:pt>
                <c:pt idx="1">
                  <c:v>1827</c:v>
                </c:pt>
                <c:pt idx="2">
                  <c:v>13125</c:v>
                </c:pt>
                <c:pt idx="3">
                  <c:v>18934</c:v>
                </c:pt>
                <c:pt idx="4">
                  <c:v>11039</c:v>
                </c:pt>
                <c:pt idx="5">
                  <c:v>15218</c:v>
                </c:pt>
                <c:pt idx="6">
                  <c:v>50737</c:v>
                </c:pt>
              </c:numCache>
            </c:numRef>
          </c:val>
        </c:ser>
        <c:ser>
          <c:idx val="5"/>
          <c:order val="5"/>
          <c:tx>
            <c:strRef>
              <c:f>'By age at end of 2010'!$I$19</c:f>
              <c:strCache>
                <c:ptCount val="1"/>
                <c:pt idx="0">
                  <c:v>15-20 yrs</c:v>
                </c:pt>
              </c:strCache>
            </c:strRef>
          </c:tx>
          <c:spPr>
            <a:solidFill>
              <a:srgbClr val="CBA0C7"/>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2010'!$I$20:$I$26</c:f>
              <c:numCache>
                <c:formatCode>_-* #,##0_-;\-* #,##0_-;_-* "-"??_-;_-@_-</c:formatCode>
                <c:ptCount val="7"/>
                <c:pt idx="0">
                  <c:v>0</c:v>
                </c:pt>
                <c:pt idx="1">
                  <c:v>1655</c:v>
                </c:pt>
                <c:pt idx="2">
                  <c:v>8401</c:v>
                </c:pt>
                <c:pt idx="3">
                  <c:v>11375</c:v>
                </c:pt>
                <c:pt idx="4">
                  <c:v>5254</c:v>
                </c:pt>
                <c:pt idx="5">
                  <c:v>6670</c:v>
                </c:pt>
                <c:pt idx="6">
                  <c:v>26467</c:v>
                </c:pt>
              </c:numCache>
            </c:numRef>
          </c:val>
        </c:ser>
        <c:dLbls>
          <c:showLegendKey val="0"/>
          <c:showVal val="0"/>
          <c:showCatName val="0"/>
          <c:showSerName val="0"/>
          <c:showPercent val="0"/>
          <c:showBubbleSize val="0"/>
        </c:dLbls>
        <c:gapWidth val="25"/>
        <c:overlap val="100"/>
        <c:axId val="88055168"/>
        <c:axId val="88061440"/>
      </c:barChart>
      <c:catAx>
        <c:axId val="88055168"/>
        <c:scaling>
          <c:orientation val="minMax"/>
        </c:scaling>
        <c:delete val="0"/>
        <c:axPos val="b"/>
        <c:title>
          <c:tx>
            <c:rich>
              <a:bodyPr/>
              <a:lstStyle/>
              <a:p>
                <a:pPr>
                  <a:defRPr/>
                </a:pPr>
                <a:r>
                  <a:rPr lang="en-GB"/>
                  <a:t>Age at end</a:t>
                </a:r>
                <a:r>
                  <a:rPr lang="en-GB" baseline="0"/>
                  <a:t> of 2010</a:t>
                </a:r>
                <a:endParaRPr lang="en-GB"/>
              </a:p>
            </c:rich>
          </c:tx>
          <c:overlay val="0"/>
        </c:title>
        <c:majorTickMark val="out"/>
        <c:minorTickMark val="none"/>
        <c:tickLblPos val="nextTo"/>
        <c:spPr>
          <a:ln w="3175">
            <a:solidFill>
              <a:sysClr val="windowText" lastClr="000000"/>
            </a:solidFill>
          </a:ln>
        </c:spPr>
        <c:crossAx val="88061440"/>
        <c:crosses val="autoZero"/>
        <c:auto val="1"/>
        <c:lblAlgn val="ctr"/>
        <c:lblOffset val="100"/>
        <c:noMultiLvlLbl val="0"/>
      </c:catAx>
      <c:valAx>
        <c:axId val="88061440"/>
        <c:scaling>
          <c:orientation val="minMax"/>
        </c:scaling>
        <c:delete val="0"/>
        <c:axPos val="l"/>
        <c:majorGridlines/>
        <c:title>
          <c:tx>
            <c:rich>
              <a:bodyPr rot="-5400000" vert="horz"/>
              <a:lstStyle/>
              <a:p>
                <a:pPr>
                  <a:defRPr/>
                </a:pPr>
                <a:r>
                  <a:rPr lang="en-GB"/>
                  <a:t>Percentage of</a:t>
                </a:r>
                <a:r>
                  <a:rPr lang="en-GB" baseline="0"/>
                  <a:t> males</a:t>
                </a:r>
                <a:endParaRPr lang="en-GB"/>
              </a:p>
            </c:rich>
          </c:tx>
          <c:overlay val="0"/>
        </c:title>
        <c:numFmt formatCode="0%" sourceLinked="1"/>
        <c:majorTickMark val="out"/>
        <c:minorTickMark val="none"/>
        <c:tickLblPos val="nextTo"/>
        <c:spPr>
          <a:ln w="3175">
            <a:solidFill>
              <a:sysClr val="windowText" lastClr="000000"/>
            </a:solidFill>
          </a:ln>
        </c:spPr>
        <c:crossAx val="88055168"/>
        <c:crosses val="autoZero"/>
        <c:crossBetween val="between"/>
      </c:valAx>
      <c:spPr>
        <a:ln w="3175">
          <a:solidFill>
            <a:sysClr val="windowText" lastClr="000000"/>
          </a:solidFill>
        </a:ln>
      </c:spPr>
    </c:plotArea>
    <c:legend>
      <c:legendPos val="r"/>
      <c:overlay val="0"/>
    </c:legend>
    <c:plotVisOnly val="1"/>
    <c:dispBlanksAs val="gap"/>
    <c:showDLblsOverMax val="0"/>
  </c:chart>
  <c:spPr>
    <a:ln w="3175">
      <a:solidFill>
        <a:schemeClr val="tx1"/>
      </a:solidFill>
    </a:ln>
  </c:spPr>
  <c:printSettings>
    <c:headerFooter/>
    <c:pageMargins b="0.75000000000000244" l="0.70000000000000062" r="0.70000000000000062" t="0.750000000000002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'By age at end of 2010'!$D$19</c:f>
              <c:strCache>
                <c:ptCount val="1"/>
                <c:pt idx="0">
                  <c:v>0-1 yrs</c:v>
                </c:pt>
              </c:strCache>
            </c:strRef>
          </c:tx>
          <c:spPr>
            <a:solidFill>
              <a:srgbClr val="FA9600"/>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2010'!$L$20:$L$26</c:f>
              <c:numCache>
                <c:formatCode>_-* #,##0_-;\-* #,##0_-;_-* "-"??_-;_-@_-</c:formatCode>
                <c:ptCount val="7"/>
                <c:pt idx="0">
                  <c:v>573</c:v>
                </c:pt>
                <c:pt idx="1">
                  <c:v>902</c:v>
                </c:pt>
                <c:pt idx="2">
                  <c:v>19382</c:v>
                </c:pt>
                <c:pt idx="3">
                  <c:v>36339</c:v>
                </c:pt>
                <c:pt idx="4">
                  <c:v>15175</c:v>
                </c:pt>
                <c:pt idx="5">
                  <c:v>13179</c:v>
                </c:pt>
                <c:pt idx="6">
                  <c:v>32699</c:v>
                </c:pt>
              </c:numCache>
            </c:numRef>
          </c:val>
        </c:ser>
        <c:ser>
          <c:idx val="1"/>
          <c:order val="1"/>
          <c:tx>
            <c:strRef>
              <c:f>'By age at end of 2010'!$E$19</c:f>
              <c:strCache>
                <c:ptCount val="1"/>
                <c:pt idx="0">
                  <c:v>1-2 yrs</c:v>
                </c:pt>
              </c:strCache>
            </c:strRef>
          </c:tx>
          <c:spPr>
            <a:solidFill>
              <a:srgbClr val="C7B4A0"/>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2010'!$M$20:$M$26</c:f>
              <c:numCache>
                <c:formatCode>_-* #,##0_-;\-* #,##0_-;_-* "-"??_-;_-@_-</c:formatCode>
                <c:ptCount val="7"/>
                <c:pt idx="0">
                  <c:v>540</c:v>
                </c:pt>
                <c:pt idx="1">
                  <c:v>733</c:v>
                </c:pt>
                <c:pt idx="2">
                  <c:v>16679</c:v>
                </c:pt>
                <c:pt idx="3">
                  <c:v>30304</c:v>
                </c:pt>
                <c:pt idx="4">
                  <c:v>12014</c:v>
                </c:pt>
                <c:pt idx="5">
                  <c:v>10392</c:v>
                </c:pt>
                <c:pt idx="6">
                  <c:v>23964</c:v>
                </c:pt>
              </c:numCache>
            </c:numRef>
          </c:val>
        </c:ser>
        <c:ser>
          <c:idx val="2"/>
          <c:order val="2"/>
          <c:tx>
            <c:strRef>
              <c:f>'By age at end of 2010'!$F$19</c:f>
              <c:strCache>
                <c:ptCount val="1"/>
                <c:pt idx="0">
                  <c:v>2-5 yrs</c:v>
                </c:pt>
              </c:strCache>
            </c:strRef>
          </c:tx>
          <c:spPr>
            <a:solidFill>
              <a:srgbClr val="9AABBC"/>
            </a:solidFill>
          </c:spPr>
          <c:invertIfNegative val="0"/>
          <c:dLbls>
            <c:txPr>
              <a:bodyPr/>
              <a:lstStyle/>
              <a:p>
                <a:pPr>
                  <a:defRPr sz="900" b="1"/>
                </a:pPr>
                <a:endParaRPr lang="en-US"/>
              </a:p>
            </c:txPr>
            <c:dLblPos val="ct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2010'!$N$20:$N$26</c:f>
              <c:numCache>
                <c:formatCode>_-* #,##0_-;\-* #,##0_-;_-* "-"??_-;_-@_-</c:formatCode>
                <c:ptCount val="7"/>
                <c:pt idx="0">
                  <c:v>1247</c:v>
                </c:pt>
                <c:pt idx="1">
                  <c:v>1556</c:v>
                </c:pt>
                <c:pt idx="2">
                  <c:v>36944</c:v>
                </c:pt>
                <c:pt idx="3">
                  <c:v>73357</c:v>
                </c:pt>
                <c:pt idx="4">
                  <c:v>28930</c:v>
                </c:pt>
                <c:pt idx="5">
                  <c:v>27515</c:v>
                </c:pt>
                <c:pt idx="6">
                  <c:v>57401</c:v>
                </c:pt>
              </c:numCache>
            </c:numRef>
          </c:val>
        </c:ser>
        <c:ser>
          <c:idx val="3"/>
          <c:order val="3"/>
          <c:tx>
            <c:strRef>
              <c:f>'By age at end of 2010'!$G$19</c:f>
              <c:strCache>
                <c:ptCount val="1"/>
                <c:pt idx="0">
                  <c:v>5-10 yrs</c:v>
                </c:pt>
              </c:strCache>
            </c:strRef>
          </c:tx>
          <c:spPr>
            <a:solidFill>
              <a:srgbClr val="A5D9B6"/>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2010'!$O$20:$O$26</c:f>
              <c:numCache>
                <c:formatCode>_-* #,##0_-;\-* #,##0_-;_-* "-"??_-;_-@_-</c:formatCode>
                <c:ptCount val="7"/>
                <c:pt idx="0">
                  <c:v>1578</c:v>
                </c:pt>
                <c:pt idx="1">
                  <c:v>1571</c:v>
                </c:pt>
                <c:pt idx="2">
                  <c:v>35531</c:v>
                </c:pt>
                <c:pt idx="3">
                  <c:v>85627</c:v>
                </c:pt>
                <c:pt idx="4">
                  <c:v>36706</c:v>
                </c:pt>
                <c:pt idx="5">
                  <c:v>33737</c:v>
                </c:pt>
                <c:pt idx="6">
                  <c:v>76120</c:v>
                </c:pt>
              </c:numCache>
            </c:numRef>
          </c:val>
        </c:ser>
        <c:ser>
          <c:idx val="4"/>
          <c:order val="4"/>
          <c:tx>
            <c:strRef>
              <c:f>'By age at end of 2010'!$H$19</c:f>
              <c:strCache>
                <c:ptCount val="1"/>
                <c:pt idx="0">
                  <c:v>10-15 yrs</c:v>
                </c:pt>
              </c:strCache>
            </c:strRef>
          </c:tx>
          <c:spPr>
            <a:solidFill>
              <a:srgbClr val="99C6E3"/>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2010'!$P$20:$P$26</c:f>
              <c:numCache>
                <c:formatCode>_-* #,##0_-;\-* #,##0_-;_-* "-"??_-;_-@_-</c:formatCode>
                <c:ptCount val="7"/>
                <c:pt idx="0">
                  <c:v>570</c:v>
                </c:pt>
                <c:pt idx="1">
                  <c:v>1438</c:v>
                </c:pt>
                <c:pt idx="2">
                  <c:v>18469</c:v>
                </c:pt>
                <c:pt idx="3">
                  <c:v>55038</c:v>
                </c:pt>
                <c:pt idx="4">
                  <c:v>26116</c:v>
                </c:pt>
                <c:pt idx="5">
                  <c:v>25308</c:v>
                </c:pt>
                <c:pt idx="6">
                  <c:v>60439</c:v>
                </c:pt>
              </c:numCache>
            </c:numRef>
          </c:val>
        </c:ser>
        <c:ser>
          <c:idx val="5"/>
          <c:order val="5"/>
          <c:tx>
            <c:strRef>
              <c:f>'By age at end of 2010'!$I$19</c:f>
              <c:strCache>
                <c:ptCount val="1"/>
                <c:pt idx="0">
                  <c:v>15-20 yrs</c:v>
                </c:pt>
              </c:strCache>
            </c:strRef>
          </c:tx>
          <c:spPr>
            <a:solidFill>
              <a:srgbClr val="CBA0C7"/>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2010'!$Q$20:$Q$26</c:f>
              <c:numCache>
                <c:formatCode>_-* #,##0_-;\-* #,##0_-;_-* "-"??_-;_-@_-</c:formatCode>
                <c:ptCount val="7"/>
                <c:pt idx="0">
                  <c:v>0</c:v>
                </c:pt>
                <c:pt idx="1">
                  <c:v>1377</c:v>
                </c:pt>
                <c:pt idx="2">
                  <c:v>9311</c:v>
                </c:pt>
                <c:pt idx="3">
                  <c:v>29742</c:v>
                </c:pt>
                <c:pt idx="4">
                  <c:v>17335</c:v>
                </c:pt>
                <c:pt idx="5">
                  <c:v>17572</c:v>
                </c:pt>
                <c:pt idx="6">
                  <c:v>48728</c:v>
                </c:pt>
              </c:numCache>
            </c:numRef>
          </c:val>
        </c:ser>
        <c:dLbls>
          <c:showLegendKey val="0"/>
          <c:showVal val="0"/>
          <c:showCatName val="0"/>
          <c:showSerName val="0"/>
          <c:showPercent val="0"/>
          <c:showBubbleSize val="0"/>
        </c:dLbls>
        <c:gapWidth val="25"/>
        <c:overlap val="100"/>
        <c:axId val="117789056"/>
        <c:axId val="117790976"/>
      </c:barChart>
      <c:catAx>
        <c:axId val="117789056"/>
        <c:scaling>
          <c:orientation val="minMax"/>
        </c:scaling>
        <c:delete val="0"/>
        <c:axPos val="b"/>
        <c:title>
          <c:tx>
            <c:rich>
              <a:bodyPr/>
              <a:lstStyle/>
              <a:p>
                <a:pPr>
                  <a:defRPr/>
                </a:pPr>
                <a:r>
                  <a:rPr lang="en-GB"/>
                  <a:t>Age at end</a:t>
                </a:r>
                <a:r>
                  <a:rPr lang="en-GB" baseline="0"/>
                  <a:t> of 2010</a:t>
                </a:r>
                <a:endParaRPr lang="en-GB"/>
              </a:p>
            </c:rich>
          </c:tx>
          <c:overlay val="0"/>
        </c:title>
        <c:majorTickMark val="out"/>
        <c:minorTickMark val="none"/>
        <c:tickLblPos val="nextTo"/>
        <c:spPr>
          <a:ln w="3175">
            <a:solidFill>
              <a:sysClr val="windowText" lastClr="000000"/>
            </a:solidFill>
          </a:ln>
        </c:spPr>
        <c:crossAx val="117790976"/>
        <c:crosses val="autoZero"/>
        <c:auto val="1"/>
        <c:lblAlgn val="ctr"/>
        <c:lblOffset val="100"/>
        <c:noMultiLvlLbl val="0"/>
      </c:catAx>
      <c:valAx>
        <c:axId val="117790976"/>
        <c:scaling>
          <c:orientation val="minMax"/>
        </c:scaling>
        <c:delete val="0"/>
        <c:axPos val="l"/>
        <c:majorGridlines/>
        <c:title>
          <c:tx>
            <c:rich>
              <a:bodyPr rot="-5400000" vert="horz"/>
              <a:lstStyle/>
              <a:p>
                <a:pPr>
                  <a:defRPr/>
                </a:pPr>
                <a:r>
                  <a:rPr lang="en-GB"/>
                  <a:t>Percentage of</a:t>
                </a:r>
                <a:r>
                  <a:rPr lang="en-GB" baseline="0"/>
                  <a:t> females</a:t>
                </a:r>
                <a:endParaRPr lang="en-GB"/>
              </a:p>
            </c:rich>
          </c:tx>
          <c:overlay val="0"/>
        </c:title>
        <c:numFmt formatCode="0%" sourceLinked="1"/>
        <c:majorTickMark val="out"/>
        <c:minorTickMark val="none"/>
        <c:tickLblPos val="nextTo"/>
        <c:spPr>
          <a:ln w="3175">
            <a:solidFill>
              <a:sysClr val="windowText" lastClr="000000"/>
            </a:solidFill>
          </a:ln>
        </c:spPr>
        <c:crossAx val="117789056"/>
        <c:crosses val="autoZero"/>
        <c:crossBetween val="between"/>
      </c:valAx>
      <c:spPr>
        <a:ln w="3175">
          <a:solidFill>
            <a:sysClr val="windowText" lastClr="000000"/>
          </a:solidFill>
        </a:ln>
      </c:spPr>
    </c:plotArea>
    <c:legend>
      <c:legendPos val="r"/>
      <c:overlay val="0"/>
    </c:legend>
    <c:plotVisOnly val="1"/>
    <c:dispBlanksAs val="gap"/>
    <c:showDLblsOverMax val="0"/>
  </c:chart>
  <c:spPr>
    <a:ln w="3175">
      <a:solidFill>
        <a:schemeClr val="tx1"/>
      </a:solidFill>
    </a:ln>
  </c:spPr>
  <c:printSettings>
    <c:headerFooter/>
    <c:pageMargins b="0.75000000000000266" l="0.70000000000000062" r="0.70000000000000062" t="0.75000000000000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'By age at end of 2010'!$D$19</c:f>
              <c:strCache>
                <c:ptCount val="1"/>
                <c:pt idx="0">
                  <c:v>0-1 yrs</c:v>
                </c:pt>
              </c:strCache>
            </c:strRef>
          </c:tx>
          <c:spPr>
            <a:solidFill>
              <a:srgbClr val="FA9600"/>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2010'!$T$20:$T$26</c:f>
              <c:numCache>
                <c:formatCode>_-* #,##0_-;\-* #,##0_-;_-* "-"??_-;_-@_-</c:formatCode>
                <c:ptCount val="7"/>
                <c:pt idx="0">
                  <c:v>1311</c:v>
                </c:pt>
                <c:pt idx="1">
                  <c:v>1878</c:v>
                </c:pt>
                <c:pt idx="2">
                  <c:v>28827</c:v>
                </c:pt>
                <c:pt idx="3">
                  <c:v>67683</c:v>
                </c:pt>
                <c:pt idx="4">
                  <c:v>34381</c:v>
                </c:pt>
                <c:pt idx="5">
                  <c:v>32557</c:v>
                </c:pt>
                <c:pt idx="6">
                  <c:v>68959</c:v>
                </c:pt>
              </c:numCache>
            </c:numRef>
          </c:val>
        </c:ser>
        <c:ser>
          <c:idx val="1"/>
          <c:order val="1"/>
          <c:tx>
            <c:strRef>
              <c:f>'By age at end of 2010'!$E$19</c:f>
              <c:strCache>
                <c:ptCount val="1"/>
                <c:pt idx="0">
                  <c:v>1-2 yrs</c:v>
                </c:pt>
              </c:strCache>
            </c:strRef>
          </c:tx>
          <c:spPr>
            <a:solidFill>
              <a:srgbClr val="C7B4A0"/>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2010'!$U$20:$U$26</c:f>
              <c:numCache>
                <c:formatCode>_-* #,##0_-;\-* #,##0_-;_-* "-"??_-;_-@_-</c:formatCode>
                <c:ptCount val="7"/>
                <c:pt idx="0">
                  <c:v>1157</c:v>
                </c:pt>
                <c:pt idx="1">
                  <c:v>1595</c:v>
                </c:pt>
                <c:pt idx="2">
                  <c:v>24222</c:v>
                </c:pt>
                <c:pt idx="3">
                  <c:v>53739</c:v>
                </c:pt>
                <c:pt idx="4">
                  <c:v>26880</c:v>
                </c:pt>
                <c:pt idx="5">
                  <c:v>25553</c:v>
                </c:pt>
                <c:pt idx="6">
                  <c:v>52040</c:v>
                </c:pt>
              </c:numCache>
            </c:numRef>
          </c:val>
        </c:ser>
        <c:ser>
          <c:idx val="2"/>
          <c:order val="2"/>
          <c:tx>
            <c:strRef>
              <c:f>'By age at end of 2010'!$F$19</c:f>
              <c:strCache>
                <c:ptCount val="1"/>
                <c:pt idx="0">
                  <c:v>2-5 yrs</c:v>
                </c:pt>
              </c:strCache>
            </c:strRef>
          </c:tx>
          <c:spPr>
            <a:solidFill>
              <a:srgbClr val="9AABBC"/>
            </a:solidFill>
          </c:spPr>
          <c:invertIfNegative val="0"/>
          <c:dLbls>
            <c:txPr>
              <a:bodyPr/>
              <a:lstStyle/>
              <a:p>
                <a:pPr>
                  <a:defRPr sz="900" b="1"/>
                </a:pPr>
                <a:endParaRPr lang="en-US"/>
              </a:p>
            </c:txPr>
            <c:dLblPos val="ct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2010'!$V$20:$V$26</c:f>
              <c:numCache>
                <c:formatCode>_-* #,##0_-;\-* #,##0_-;_-* "-"??_-;_-@_-</c:formatCode>
                <c:ptCount val="7"/>
                <c:pt idx="0">
                  <c:v>2831</c:v>
                </c:pt>
                <c:pt idx="1">
                  <c:v>3353</c:v>
                </c:pt>
                <c:pt idx="2">
                  <c:v>54358</c:v>
                </c:pt>
                <c:pt idx="3">
                  <c:v>119578</c:v>
                </c:pt>
                <c:pt idx="4">
                  <c:v>59569</c:v>
                </c:pt>
                <c:pt idx="5">
                  <c:v>61946</c:v>
                </c:pt>
                <c:pt idx="6">
                  <c:v>124860</c:v>
                </c:pt>
              </c:numCache>
            </c:numRef>
          </c:val>
        </c:ser>
        <c:ser>
          <c:idx val="3"/>
          <c:order val="3"/>
          <c:tx>
            <c:strRef>
              <c:f>'By age at end of 2010'!$G$19</c:f>
              <c:strCache>
                <c:ptCount val="1"/>
                <c:pt idx="0">
                  <c:v>5-10 yrs</c:v>
                </c:pt>
              </c:strCache>
            </c:strRef>
          </c:tx>
          <c:spPr>
            <a:solidFill>
              <a:srgbClr val="A5D9B6"/>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2010'!$W$20:$W$26</c:f>
              <c:numCache>
                <c:formatCode>_-* #,##0_-;\-* #,##0_-;_-* "-"??_-;_-@_-</c:formatCode>
                <c:ptCount val="7"/>
                <c:pt idx="0">
                  <c:v>3399</c:v>
                </c:pt>
                <c:pt idx="1">
                  <c:v>3489</c:v>
                </c:pt>
                <c:pt idx="2">
                  <c:v>54807</c:v>
                </c:pt>
                <c:pt idx="3">
                  <c:v>124355</c:v>
                </c:pt>
                <c:pt idx="4">
                  <c:v>64201</c:v>
                </c:pt>
                <c:pt idx="5">
                  <c:v>69033</c:v>
                </c:pt>
                <c:pt idx="6">
                  <c:v>162417</c:v>
                </c:pt>
              </c:numCache>
            </c:numRef>
          </c:val>
        </c:ser>
        <c:ser>
          <c:idx val="4"/>
          <c:order val="4"/>
          <c:tx>
            <c:strRef>
              <c:f>'By age at end of 2010'!$H$19</c:f>
              <c:strCache>
                <c:ptCount val="1"/>
                <c:pt idx="0">
                  <c:v>10-15 yrs</c:v>
                </c:pt>
              </c:strCache>
            </c:strRef>
          </c:tx>
          <c:spPr>
            <a:solidFill>
              <a:srgbClr val="99C6E3"/>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2010'!$X$20:$X$26</c:f>
              <c:numCache>
                <c:formatCode>_-* #,##0_-;\-* #,##0_-;_-* "-"??_-;_-@_-</c:formatCode>
                <c:ptCount val="7"/>
                <c:pt idx="0">
                  <c:v>1238</c:v>
                </c:pt>
                <c:pt idx="1">
                  <c:v>3265</c:v>
                </c:pt>
                <c:pt idx="2">
                  <c:v>31594</c:v>
                </c:pt>
                <c:pt idx="3">
                  <c:v>73972</c:v>
                </c:pt>
                <c:pt idx="4">
                  <c:v>37155</c:v>
                </c:pt>
                <c:pt idx="5">
                  <c:v>40526</c:v>
                </c:pt>
                <c:pt idx="6">
                  <c:v>111176</c:v>
                </c:pt>
              </c:numCache>
            </c:numRef>
          </c:val>
        </c:ser>
        <c:ser>
          <c:idx val="5"/>
          <c:order val="5"/>
          <c:tx>
            <c:strRef>
              <c:f>'By age at end of 2010'!$I$19</c:f>
              <c:strCache>
                <c:ptCount val="1"/>
                <c:pt idx="0">
                  <c:v>15-20 yrs</c:v>
                </c:pt>
              </c:strCache>
            </c:strRef>
          </c:tx>
          <c:spPr>
            <a:solidFill>
              <a:srgbClr val="CBA0C7"/>
            </a:solidFill>
          </c:spPr>
          <c:invertIfNegative val="0"/>
          <c:dLbls>
            <c:txPr>
              <a:bodyPr/>
              <a:lstStyle/>
              <a:p>
                <a:pPr>
                  <a:defRPr sz="900"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at end of 2010'!$Y$20:$Y$26</c:f>
              <c:numCache>
                <c:formatCode>_-* #,##0_-;\-* #,##0_-;_-* "-"??_-;_-@_-</c:formatCode>
                <c:ptCount val="7"/>
                <c:pt idx="0">
                  <c:v>0</c:v>
                </c:pt>
                <c:pt idx="1">
                  <c:v>3032</c:v>
                </c:pt>
                <c:pt idx="2">
                  <c:v>17712</c:v>
                </c:pt>
                <c:pt idx="3">
                  <c:v>41117</c:v>
                </c:pt>
                <c:pt idx="4">
                  <c:v>22589</c:v>
                </c:pt>
                <c:pt idx="5">
                  <c:v>24242</c:v>
                </c:pt>
                <c:pt idx="6">
                  <c:v>75195</c:v>
                </c:pt>
              </c:numCache>
            </c:numRef>
          </c:val>
        </c:ser>
        <c:dLbls>
          <c:showLegendKey val="0"/>
          <c:showVal val="0"/>
          <c:showCatName val="0"/>
          <c:showSerName val="0"/>
          <c:showPercent val="0"/>
          <c:showBubbleSize val="0"/>
        </c:dLbls>
        <c:gapWidth val="17"/>
        <c:overlap val="100"/>
        <c:axId val="123929344"/>
        <c:axId val="123931264"/>
      </c:barChart>
      <c:catAx>
        <c:axId val="123929344"/>
        <c:scaling>
          <c:orientation val="minMax"/>
        </c:scaling>
        <c:delete val="0"/>
        <c:axPos val="b"/>
        <c:title>
          <c:tx>
            <c:rich>
              <a:bodyPr/>
              <a:lstStyle/>
              <a:p>
                <a:pPr>
                  <a:defRPr/>
                </a:pPr>
                <a:r>
                  <a:rPr lang="en-GB"/>
                  <a:t>Age at end</a:t>
                </a:r>
                <a:r>
                  <a:rPr lang="en-GB" baseline="0"/>
                  <a:t> of 2010</a:t>
                </a:r>
                <a:endParaRPr lang="en-GB"/>
              </a:p>
            </c:rich>
          </c:tx>
          <c:overlay val="0"/>
        </c:title>
        <c:majorTickMark val="out"/>
        <c:minorTickMark val="none"/>
        <c:tickLblPos val="nextTo"/>
        <c:spPr>
          <a:ln w="3175">
            <a:solidFill>
              <a:sysClr val="windowText" lastClr="000000"/>
            </a:solidFill>
          </a:ln>
        </c:spPr>
        <c:crossAx val="123931264"/>
        <c:crosses val="autoZero"/>
        <c:auto val="1"/>
        <c:lblAlgn val="ctr"/>
        <c:lblOffset val="100"/>
        <c:noMultiLvlLbl val="0"/>
      </c:catAx>
      <c:valAx>
        <c:axId val="123931264"/>
        <c:scaling>
          <c:orientation val="minMax"/>
        </c:scaling>
        <c:delete val="0"/>
        <c:axPos val="l"/>
        <c:majorGridlines/>
        <c:title>
          <c:tx>
            <c:rich>
              <a:bodyPr rot="-5400000" vert="horz"/>
              <a:lstStyle/>
              <a:p>
                <a:pPr>
                  <a:defRPr/>
                </a:pPr>
                <a:r>
                  <a:rPr lang="en-GB"/>
                  <a:t>Percentage of</a:t>
                </a:r>
                <a:r>
                  <a:rPr lang="en-GB" baseline="0"/>
                  <a:t> persons</a:t>
                </a:r>
                <a:endParaRPr lang="en-GB"/>
              </a:p>
            </c:rich>
          </c:tx>
          <c:overlay val="0"/>
        </c:title>
        <c:numFmt formatCode="0%" sourceLinked="1"/>
        <c:majorTickMark val="out"/>
        <c:minorTickMark val="none"/>
        <c:tickLblPos val="nextTo"/>
        <c:spPr>
          <a:ln w="3175">
            <a:solidFill>
              <a:sysClr val="windowText" lastClr="000000"/>
            </a:solidFill>
          </a:ln>
        </c:spPr>
        <c:crossAx val="123929344"/>
        <c:crosses val="autoZero"/>
        <c:crossBetween val="between"/>
      </c:valAx>
      <c:spPr>
        <a:ln w="3175">
          <a:solidFill>
            <a:sysClr val="windowText" lastClr="000000"/>
          </a:solidFill>
        </a:ln>
      </c:spPr>
    </c:plotArea>
    <c:legend>
      <c:legendPos val="r"/>
      <c:overlay val="0"/>
    </c:legend>
    <c:plotVisOnly val="1"/>
    <c:dispBlanksAs val="gap"/>
    <c:showDLblsOverMax val="0"/>
  </c:chart>
  <c:spPr>
    <a:ln w="3175">
      <a:solidFill>
        <a:schemeClr val="tx1"/>
      </a:solidFill>
    </a:ln>
  </c:spPr>
  <c:printSettings>
    <c:headerFooter/>
    <c:pageMargins b="0.75000000000000289" l="0.70000000000000062" r="0.70000000000000062" t="0.750000000000002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'By age at end of 2010'!$D$19</c:f>
              <c:strCache>
                <c:ptCount val="1"/>
                <c:pt idx="0">
                  <c:v>0-1 yrs</c:v>
                </c:pt>
              </c:strCache>
            </c:strRef>
          </c:tx>
          <c:spPr>
            <a:solidFill>
              <a:srgbClr val="FA960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only)'!$D$20:$D$26</c:f>
              <c:numCache>
                <c:formatCode>_-* #,##0_-;\-* #,##0_-;_-* "-"??_-;_-@_-</c:formatCode>
                <c:ptCount val="7"/>
                <c:pt idx="0">
                  <c:v>27</c:v>
                </c:pt>
                <c:pt idx="1">
                  <c:v>38</c:v>
                </c:pt>
                <c:pt idx="2">
                  <c:v>424</c:v>
                </c:pt>
                <c:pt idx="3">
                  <c:v>1309</c:v>
                </c:pt>
                <c:pt idx="4">
                  <c:v>807</c:v>
                </c:pt>
                <c:pt idx="5">
                  <c:v>821</c:v>
                </c:pt>
                <c:pt idx="6">
                  <c:v>1536</c:v>
                </c:pt>
              </c:numCache>
            </c:numRef>
          </c:val>
        </c:ser>
        <c:ser>
          <c:idx val="1"/>
          <c:order val="1"/>
          <c:tx>
            <c:strRef>
              <c:f>'By age at end of 2010'!$E$19</c:f>
              <c:strCache>
                <c:ptCount val="1"/>
                <c:pt idx="0">
                  <c:v>1-2 yrs</c:v>
                </c:pt>
              </c:strCache>
            </c:strRef>
          </c:tx>
          <c:spPr>
            <a:solidFill>
              <a:srgbClr val="C7B4A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only)'!$E$20:$E$26</c:f>
              <c:numCache>
                <c:formatCode>_-* #,##0_-;\-* #,##0_-;_-* "-"??_-;_-@_-</c:formatCode>
                <c:ptCount val="7"/>
                <c:pt idx="0">
                  <c:v>12</c:v>
                </c:pt>
                <c:pt idx="1">
                  <c:v>45</c:v>
                </c:pt>
                <c:pt idx="2">
                  <c:v>318</c:v>
                </c:pt>
                <c:pt idx="3">
                  <c:v>977</c:v>
                </c:pt>
                <c:pt idx="4">
                  <c:v>582</c:v>
                </c:pt>
                <c:pt idx="5">
                  <c:v>643</c:v>
                </c:pt>
                <c:pt idx="6">
                  <c:v>1238</c:v>
                </c:pt>
              </c:numCache>
            </c:numRef>
          </c:val>
        </c:ser>
        <c:ser>
          <c:idx val="2"/>
          <c:order val="2"/>
          <c:tx>
            <c:strRef>
              <c:f>'By age at end of 2010'!$F$19</c:f>
              <c:strCache>
                <c:ptCount val="1"/>
                <c:pt idx="0">
                  <c:v>2-5 yrs</c:v>
                </c:pt>
              </c:strCache>
            </c:strRef>
          </c:tx>
          <c:spPr>
            <a:solidFill>
              <a:srgbClr val="9AABBC"/>
            </a:solidFill>
          </c:spPr>
          <c:invertIfNegative val="0"/>
          <c:dLbls>
            <c:txPr>
              <a:bodyPr/>
              <a:lstStyle/>
              <a:p>
                <a:pPr>
                  <a:defRPr b="1"/>
                </a:pPr>
                <a:endParaRPr lang="en-US"/>
              </a:p>
            </c:txPr>
            <c:dLblPos val="ct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only)'!$F$20:$F$26</c:f>
              <c:numCache>
                <c:formatCode>_-* #,##0_-;\-* #,##0_-;_-* "-"??_-;_-@_-</c:formatCode>
                <c:ptCount val="7"/>
                <c:pt idx="0">
                  <c:v>45</c:v>
                </c:pt>
                <c:pt idx="1">
                  <c:v>75</c:v>
                </c:pt>
                <c:pt idx="2">
                  <c:v>566</c:v>
                </c:pt>
                <c:pt idx="3">
                  <c:v>1621</c:v>
                </c:pt>
                <c:pt idx="4">
                  <c:v>1081</c:v>
                </c:pt>
                <c:pt idx="5">
                  <c:v>1215</c:v>
                </c:pt>
                <c:pt idx="6">
                  <c:v>2376</c:v>
                </c:pt>
              </c:numCache>
            </c:numRef>
          </c:val>
        </c:ser>
        <c:ser>
          <c:idx val="3"/>
          <c:order val="3"/>
          <c:tx>
            <c:strRef>
              <c:f>'By age at end of 2010'!$G$19</c:f>
              <c:strCache>
                <c:ptCount val="1"/>
                <c:pt idx="0">
                  <c:v>5-10 yrs</c:v>
                </c:pt>
              </c:strCache>
            </c:strRef>
          </c:tx>
          <c:spPr>
            <a:solidFill>
              <a:srgbClr val="A5D9B6"/>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only)'!$G$20:$G$26</c:f>
              <c:numCache>
                <c:formatCode>_-* #,##0_-;\-* #,##0_-;_-* "-"??_-;_-@_-</c:formatCode>
                <c:ptCount val="7"/>
                <c:pt idx="0">
                  <c:v>64</c:v>
                </c:pt>
                <c:pt idx="1">
                  <c:v>58</c:v>
                </c:pt>
                <c:pt idx="2">
                  <c:v>701</c:v>
                </c:pt>
                <c:pt idx="3">
                  <c:v>1519</c:v>
                </c:pt>
                <c:pt idx="4">
                  <c:v>1035</c:v>
                </c:pt>
                <c:pt idx="5">
                  <c:v>1331</c:v>
                </c:pt>
                <c:pt idx="6">
                  <c:v>3239</c:v>
                </c:pt>
              </c:numCache>
            </c:numRef>
          </c:val>
        </c:ser>
        <c:ser>
          <c:idx val="4"/>
          <c:order val="4"/>
          <c:tx>
            <c:strRef>
              <c:f>'By age at end of 2010'!$H$19</c:f>
              <c:strCache>
                <c:ptCount val="1"/>
                <c:pt idx="0">
                  <c:v>10-15 yrs</c:v>
                </c:pt>
              </c:strCache>
            </c:strRef>
          </c:tx>
          <c:spPr>
            <a:solidFill>
              <a:srgbClr val="99C6E3"/>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only)'!$H$20:$H$26</c:f>
              <c:numCache>
                <c:formatCode>_-* #,##0_-;\-* #,##0_-;_-* "-"??_-;_-@_-</c:formatCode>
                <c:ptCount val="7"/>
                <c:pt idx="0">
                  <c:v>27</c:v>
                </c:pt>
                <c:pt idx="1">
                  <c:v>58</c:v>
                </c:pt>
                <c:pt idx="2">
                  <c:v>505</c:v>
                </c:pt>
                <c:pt idx="3">
                  <c:v>763</c:v>
                </c:pt>
                <c:pt idx="4">
                  <c:v>435</c:v>
                </c:pt>
                <c:pt idx="5">
                  <c:v>588</c:v>
                </c:pt>
                <c:pt idx="6">
                  <c:v>1959</c:v>
                </c:pt>
              </c:numCache>
            </c:numRef>
          </c:val>
        </c:ser>
        <c:ser>
          <c:idx val="5"/>
          <c:order val="5"/>
          <c:tx>
            <c:strRef>
              <c:f>'By age at end of 2010'!$I$19</c:f>
              <c:strCache>
                <c:ptCount val="1"/>
                <c:pt idx="0">
                  <c:v>15-20 yrs</c:v>
                </c:pt>
              </c:strCache>
            </c:strRef>
          </c:tx>
          <c:spPr>
            <a:solidFill>
              <a:srgbClr val="CBA0C7"/>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only)'!$I$20:$I$26</c:f>
              <c:numCache>
                <c:formatCode>_-* #,##0_-;\-* #,##0_-;_-* "-"??_-;_-@_-</c:formatCode>
                <c:ptCount val="7"/>
                <c:pt idx="0">
                  <c:v>0</c:v>
                </c:pt>
                <c:pt idx="1">
                  <c:v>72</c:v>
                </c:pt>
                <c:pt idx="2">
                  <c:v>304</c:v>
                </c:pt>
                <c:pt idx="3">
                  <c:v>445</c:v>
                </c:pt>
                <c:pt idx="4">
                  <c:v>202</c:v>
                </c:pt>
                <c:pt idx="5">
                  <c:v>307</c:v>
                </c:pt>
                <c:pt idx="6">
                  <c:v>1042</c:v>
                </c:pt>
              </c:numCache>
            </c:numRef>
          </c:val>
        </c:ser>
        <c:dLbls>
          <c:showLegendKey val="0"/>
          <c:showVal val="0"/>
          <c:showCatName val="0"/>
          <c:showSerName val="0"/>
          <c:showPercent val="0"/>
          <c:showBubbleSize val="0"/>
        </c:dLbls>
        <c:gapWidth val="15"/>
        <c:overlap val="100"/>
        <c:axId val="143176832"/>
        <c:axId val="143178752"/>
      </c:barChart>
      <c:catAx>
        <c:axId val="143176832"/>
        <c:scaling>
          <c:orientation val="minMax"/>
        </c:scaling>
        <c:delete val="0"/>
        <c:axPos val="b"/>
        <c:title>
          <c:tx>
            <c:rich>
              <a:bodyPr/>
              <a:lstStyle/>
              <a:p>
                <a:pPr>
                  <a:defRPr/>
                </a:pPr>
                <a:r>
                  <a:rPr lang="en-GB"/>
                  <a:t>Age at end</a:t>
                </a:r>
                <a:r>
                  <a:rPr lang="en-GB" baseline="0"/>
                  <a:t> of 2010</a:t>
                </a:r>
                <a:endParaRPr lang="en-GB"/>
              </a:p>
            </c:rich>
          </c:tx>
          <c:layout>
            <c:manualLayout>
              <c:xMode val="edge"/>
              <c:yMode val="edge"/>
              <c:x val="0.3821672187753275"/>
              <c:y val="0.89066618830862931"/>
            </c:manualLayout>
          </c:layout>
          <c:overlay val="0"/>
        </c:title>
        <c:majorTickMark val="out"/>
        <c:minorTickMark val="none"/>
        <c:tickLblPos val="nextTo"/>
        <c:spPr>
          <a:ln w="3175">
            <a:solidFill>
              <a:sysClr val="windowText" lastClr="000000"/>
            </a:solidFill>
          </a:ln>
        </c:spPr>
        <c:crossAx val="143178752"/>
        <c:crosses val="autoZero"/>
        <c:auto val="1"/>
        <c:lblAlgn val="ctr"/>
        <c:lblOffset val="100"/>
        <c:noMultiLvlLbl val="0"/>
      </c:catAx>
      <c:valAx>
        <c:axId val="143178752"/>
        <c:scaling>
          <c:orientation val="minMax"/>
        </c:scaling>
        <c:delete val="0"/>
        <c:axPos val="l"/>
        <c:majorGridlines/>
        <c:title>
          <c:tx>
            <c:rich>
              <a:bodyPr rot="-5400000" vert="horz"/>
              <a:lstStyle/>
              <a:p>
                <a:pPr>
                  <a:defRPr/>
                </a:pPr>
                <a:r>
                  <a:rPr lang="en-GB"/>
                  <a:t>Percentage of</a:t>
                </a:r>
                <a:r>
                  <a:rPr lang="en-GB" baseline="0"/>
                  <a:t> males</a:t>
                </a:r>
                <a:endParaRPr lang="en-GB"/>
              </a:p>
            </c:rich>
          </c:tx>
          <c:overlay val="0"/>
        </c:title>
        <c:numFmt formatCode="0%" sourceLinked="1"/>
        <c:majorTickMark val="out"/>
        <c:minorTickMark val="none"/>
        <c:tickLblPos val="nextTo"/>
        <c:spPr>
          <a:ln w="3175">
            <a:solidFill>
              <a:sysClr val="windowText" lastClr="000000"/>
            </a:solidFill>
          </a:ln>
        </c:spPr>
        <c:crossAx val="143176832"/>
        <c:crosses val="autoZero"/>
        <c:crossBetween val="between"/>
      </c:valAx>
      <c:spPr>
        <a:ln w="3175">
          <a:solidFill>
            <a:sysClr val="windowText" lastClr="000000"/>
          </a:solidFill>
        </a:ln>
      </c:spPr>
    </c:plotArea>
    <c:legend>
      <c:legendPos val="r"/>
      <c:overlay val="0"/>
    </c:legend>
    <c:plotVisOnly val="1"/>
    <c:dispBlanksAs val="gap"/>
    <c:showDLblsOverMax val="0"/>
  </c:chart>
  <c:spPr>
    <a:ln w="3175">
      <a:solidFill>
        <a:schemeClr val="tx1"/>
      </a:solidFill>
    </a:ln>
  </c:spPr>
  <c:printSettings>
    <c:headerFooter/>
    <c:pageMargins b="0.75000000000000244" l="0.70000000000000062" r="0.70000000000000062" t="0.750000000000002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'By age at end of 2010'!$D$19</c:f>
              <c:strCache>
                <c:ptCount val="1"/>
                <c:pt idx="0">
                  <c:v>0-1 yrs</c:v>
                </c:pt>
              </c:strCache>
            </c:strRef>
          </c:tx>
          <c:spPr>
            <a:solidFill>
              <a:srgbClr val="FA960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only)'!$L$20:$L$26</c:f>
              <c:numCache>
                <c:formatCode>_-* #,##0_-;\-* #,##0_-;_-* "-"??_-;_-@_-</c:formatCode>
                <c:ptCount val="7"/>
                <c:pt idx="0">
                  <c:v>18</c:v>
                </c:pt>
                <c:pt idx="1">
                  <c:v>54</c:v>
                </c:pt>
                <c:pt idx="2">
                  <c:v>879</c:v>
                </c:pt>
                <c:pt idx="3">
                  <c:v>1573</c:v>
                </c:pt>
                <c:pt idx="4">
                  <c:v>662</c:v>
                </c:pt>
                <c:pt idx="5">
                  <c:v>596</c:v>
                </c:pt>
                <c:pt idx="6">
                  <c:v>1416</c:v>
                </c:pt>
              </c:numCache>
            </c:numRef>
          </c:val>
        </c:ser>
        <c:ser>
          <c:idx val="1"/>
          <c:order val="1"/>
          <c:tx>
            <c:strRef>
              <c:f>'By age at end of 2010'!$E$19</c:f>
              <c:strCache>
                <c:ptCount val="1"/>
                <c:pt idx="0">
                  <c:v>1-2 yrs</c:v>
                </c:pt>
              </c:strCache>
            </c:strRef>
          </c:tx>
          <c:spPr>
            <a:solidFill>
              <a:srgbClr val="C7B4A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only)'!$M$20:$M$26</c:f>
              <c:numCache>
                <c:formatCode>_-* #,##0_-;\-* #,##0_-;_-* "-"??_-;_-@_-</c:formatCode>
                <c:ptCount val="7"/>
                <c:pt idx="0">
                  <c:v>21</c:v>
                </c:pt>
                <c:pt idx="1">
                  <c:v>27</c:v>
                </c:pt>
                <c:pt idx="2">
                  <c:v>671</c:v>
                </c:pt>
                <c:pt idx="3">
                  <c:v>1304</c:v>
                </c:pt>
                <c:pt idx="4">
                  <c:v>503</c:v>
                </c:pt>
                <c:pt idx="5">
                  <c:v>421</c:v>
                </c:pt>
                <c:pt idx="6">
                  <c:v>961</c:v>
                </c:pt>
              </c:numCache>
            </c:numRef>
          </c:val>
        </c:ser>
        <c:ser>
          <c:idx val="2"/>
          <c:order val="2"/>
          <c:tx>
            <c:strRef>
              <c:f>'By age at end of 2010'!$F$19</c:f>
              <c:strCache>
                <c:ptCount val="1"/>
                <c:pt idx="0">
                  <c:v>2-5 yrs</c:v>
                </c:pt>
              </c:strCache>
            </c:strRef>
          </c:tx>
          <c:spPr>
            <a:solidFill>
              <a:srgbClr val="9AABBC"/>
            </a:solidFill>
          </c:spPr>
          <c:invertIfNegative val="0"/>
          <c:dLbls>
            <c:txPr>
              <a:bodyPr/>
              <a:lstStyle/>
              <a:p>
                <a:pPr>
                  <a:defRPr b="1"/>
                </a:pPr>
                <a:endParaRPr lang="en-US"/>
              </a:p>
            </c:txPr>
            <c:dLblPos val="ct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only)'!$N$20:$N$26</c:f>
              <c:numCache>
                <c:formatCode>_-* #,##0_-;\-* #,##0_-;_-* "-"??_-;_-@_-</c:formatCode>
                <c:ptCount val="7"/>
                <c:pt idx="0">
                  <c:v>35</c:v>
                </c:pt>
                <c:pt idx="1">
                  <c:v>61</c:v>
                </c:pt>
                <c:pt idx="2">
                  <c:v>1324</c:v>
                </c:pt>
                <c:pt idx="3">
                  <c:v>2781</c:v>
                </c:pt>
                <c:pt idx="4">
                  <c:v>1109</c:v>
                </c:pt>
                <c:pt idx="5">
                  <c:v>1045</c:v>
                </c:pt>
                <c:pt idx="6">
                  <c:v>2083</c:v>
                </c:pt>
              </c:numCache>
            </c:numRef>
          </c:val>
        </c:ser>
        <c:ser>
          <c:idx val="3"/>
          <c:order val="3"/>
          <c:tx>
            <c:strRef>
              <c:f>'By age at end of 2010'!$G$19</c:f>
              <c:strCache>
                <c:ptCount val="1"/>
                <c:pt idx="0">
                  <c:v>5-10 yrs</c:v>
                </c:pt>
              </c:strCache>
            </c:strRef>
          </c:tx>
          <c:spPr>
            <a:solidFill>
              <a:srgbClr val="A5D9B6"/>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only)'!$O$20:$O$26</c:f>
              <c:numCache>
                <c:formatCode>_-* #,##0_-;\-* #,##0_-;_-* "-"??_-;_-@_-</c:formatCode>
                <c:ptCount val="7"/>
                <c:pt idx="0">
                  <c:v>59</c:v>
                </c:pt>
                <c:pt idx="1">
                  <c:v>55</c:v>
                </c:pt>
                <c:pt idx="2">
                  <c:v>1382</c:v>
                </c:pt>
                <c:pt idx="3">
                  <c:v>3414</c:v>
                </c:pt>
                <c:pt idx="4">
                  <c:v>1405</c:v>
                </c:pt>
                <c:pt idx="5">
                  <c:v>1414</c:v>
                </c:pt>
                <c:pt idx="6">
                  <c:v>2844</c:v>
                </c:pt>
              </c:numCache>
            </c:numRef>
          </c:val>
        </c:ser>
        <c:ser>
          <c:idx val="4"/>
          <c:order val="4"/>
          <c:tx>
            <c:strRef>
              <c:f>'By age at end of 2010'!$H$19</c:f>
              <c:strCache>
                <c:ptCount val="1"/>
                <c:pt idx="0">
                  <c:v>10-15 yrs</c:v>
                </c:pt>
              </c:strCache>
            </c:strRef>
          </c:tx>
          <c:spPr>
            <a:solidFill>
              <a:srgbClr val="99C6E3"/>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only)'!$P$20:$P$26</c:f>
              <c:numCache>
                <c:formatCode>_-* #,##0_-;\-* #,##0_-;_-* "-"??_-;_-@_-</c:formatCode>
                <c:ptCount val="7"/>
                <c:pt idx="0">
                  <c:v>15</c:v>
                </c:pt>
                <c:pt idx="1">
                  <c:v>43</c:v>
                </c:pt>
                <c:pt idx="2">
                  <c:v>696</c:v>
                </c:pt>
                <c:pt idx="3">
                  <c:v>2225</c:v>
                </c:pt>
                <c:pt idx="4">
                  <c:v>1010</c:v>
                </c:pt>
                <c:pt idx="5">
                  <c:v>1057</c:v>
                </c:pt>
                <c:pt idx="6">
                  <c:v>2243</c:v>
                </c:pt>
              </c:numCache>
            </c:numRef>
          </c:val>
        </c:ser>
        <c:ser>
          <c:idx val="5"/>
          <c:order val="5"/>
          <c:tx>
            <c:strRef>
              <c:f>'By age at end of 2010'!$I$19</c:f>
              <c:strCache>
                <c:ptCount val="1"/>
                <c:pt idx="0">
                  <c:v>15-20 yrs</c:v>
                </c:pt>
              </c:strCache>
            </c:strRef>
          </c:tx>
          <c:spPr>
            <a:solidFill>
              <a:srgbClr val="CBA0C7"/>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only)'!$Q$20:$Q$26</c:f>
              <c:numCache>
                <c:formatCode>_-* #,##0_-;\-* #,##0_-;_-* "-"??_-;_-@_-</c:formatCode>
                <c:ptCount val="7"/>
                <c:pt idx="0">
                  <c:v>0</c:v>
                </c:pt>
                <c:pt idx="1">
                  <c:v>61</c:v>
                </c:pt>
                <c:pt idx="2">
                  <c:v>373</c:v>
                </c:pt>
                <c:pt idx="3">
                  <c:v>1264</c:v>
                </c:pt>
                <c:pt idx="4">
                  <c:v>715</c:v>
                </c:pt>
                <c:pt idx="5">
                  <c:v>683</c:v>
                </c:pt>
                <c:pt idx="6">
                  <c:v>1949</c:v>
                </c:pt>
              </c:numCache>
            </c:numRef>
          </c:val>
        </c:ser>
        <c:dLbls>
          <c:showLegendKey val="0"/>
          <c:showVal val="0"/>
          <c:showCatName val="0"/>
          <c:showSerName val="0"/>
          <c:showPercent val="0"/>
          <c:showBubbleSize val="0"/>
        </c:dLbls>
        <c:gapWidth val="17"/>
        <c:overlap val="100"/>
        <c:axId val="158372992"/>
        <c:axId val="158374912"/>
      </c:barChart>
      <c:catAx>
        <c:axId val="158372992"/>
        <c:scaling>
          <c:orientation val="minMax"/>
        </c:scaling>
        <c:delete val="0"/>
        <c:axPos val="b"/>
        <c:title>
          <c:tx>
            <c:rich>
              <a:bodyPr/>
              <a:lstStyle/>
              <a:p>
                <a:pPr>
                  <a:defRPr/>
                </a:pPr>
                <a:r>
                  <a:rPr lang="en-GB"/>
                  <a:t>Age at end</a:t>
                </a:r>
                <a:r>
                  <a:rPr lang="en-GB" baseline="0"/>
                  <a:t> of 2010</a:t>
                </a:r>
                <a:endParaRPr lang="en-GB"/>
              </a:p>
            </c:rich>
          </c:tx>
          <c:layout>
            <c:manualLayout>
              <c:xMode val="edge"/>
              <c:yMode val="edge"/>
              <c:x val="0.38216728395061839"/>
              <c:y val="0.88307225448647564"/>
            </c:manualLayout>
          </c:layout>
          <c:overlay val="0"/>
        </c:title>
        <c:majorTickMark val="out"/>
        <c:minorTickMark val="none"/>
        <c:tickLblPos val="nextTo"/>
        <c:spPr>
          <a:ln w="3175">
            <a:solidFill>
              <a:sysClr val="windowText" lastClr="000000"/>
            </a:solidFill>
          </a:ln>
        </c:spPr>
        <c:crossAx val="158374912"/>
        <c:crosses val="autoZero"/>
        <c:auto val="1"/>
        <c:lblAlgn val="ctr"/>
        <c:lblOffset val="100"/>
        <c:noMultiLvlLbl val="0"/>
      </c:catAx>
      <c:valAx>
        <c:axId val="158374912"/>
        <c:scaling>
          <c:orientation val="minMax"/>
        </c:scaling>
        <c:delete val="0"/>
        <c:axPos val="l"/>
        <c:majorGridlines/>
        <c:title>
          <c:tx>
            <c:rich>
              <a:bodyPr rot="-5400000" vert="horz"/>
              <a:lstStyle/>
              <a:p>
                <a:pPr>
                  <a:defRPr/>
                </a:pPr>
                <a:r>
                  <a:rPr lang="en-GB"/>
                  <a:t>Percentage of</a:t>
                </a:r>
                <a:r>
                  <a:rPr lang="en-GB" baseline="0"/>
                  <a:t> females</a:t>
                </a:r>
                <a:endParaRPr lang="en-GB"/>
              </a:p>
            </c:rich>
          </c:tx>
          <c:overlay val="0"/>
        </c:title>
        <c:numFmt formatCode="0%" sourceLinked="1"/>
        <c:majorTickMark val="out"/>
        <c:minorTickMark val="none"/>
        <c:tickLblPos val="nextTo"/>
        <c:spPr>
          <a:ln w="3175">
            <a:solidFill>
              <a:sysClr val="windowText" lastClr="000000"/>
            </a:solidFill>
          </a:ln>
        </c:spPr>
        <c:crossAx val="158372992"/>
        <c:crosses val="autoZero"/>
        <c:crossBetween val="between"/>
      </c:valAx>
      <c:spPr>
        <a:ln w="3175">
          <a:solidFill>
            <a:sysClr val="windowText" lastClr="000000"/>
          </a:solidFill>
        </a:ln>
      </c:spPr>
    </c:plotArea>
    <c:legend>
      <c:legendPos val="r"/>
      <c:overlay val="0"/>
    </c:legend>
    <c:plotVisOnly val="1"/>
    <c:dispBlanksAs val="gap"/>
    <c:showDLblsOverMax val="0"/>
  </c:chart>
  <c:spPr>
    <a:ln w="3175">
      <a:solidFill>
        <a:schemeClr val="tx1"/>
      </a:solidFill>
    </a:ln>
  </c:spPr>
  <c:printSettings>
    <c:headerFooter/>
    <c:pageMargins b="0.75000000000000266" l="0.70000000000000062" r="0.70000000000000062" t="0.75000000000000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'By age at end of 2010'!$D$19</c:f>
              <c:strCache>
                <c:ptCount val="1"/>
                <c:pt idx="0">
                  <c:v>0-1 yrs</c:v>
                </c:pt>
              </c:strCache>
            </c:strRef>
          </c:tx>
          <c:spPr>
            <a:solidFill>
              <a:srgbClr val="FA960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only)'!$T$20:$T$26</c:f>
              <c:numCache>
                <c:formatCode>_-* #,##0_-;\-* #,##0_-;_-* "-"??_-;_-@_-</c:formatCode>
                <c:ptCount val="7"/>
                <c:pt idx="0">
                  <c:v>45</c:v>
                </c:pt>
                <c:pt idx="1">
                  <c:v>92</c:v>
                </c:pt>
                <c:pt idx="2">
                  <c:v>1303</c:v>
                </c:pt>
                <c:pt idx="3">
                  <c:v>2882</c:v>
                </c:pt>
                <c:pt idx="4">
                  <c:v>1469</c:v>
                </c:pt>
                <c:pt idx="5">
                  <c:v>1417</c:v>
                </c:pt>
                <c:pt idx="6">
                  <c:v>2952</c:v>
                </c:pt>
              </c:numCache>
            </c:numRef>
          </c:val>
        </c:ser>
        <c:ser>
          <c:idx val="1"/>
          <c:order val="1"/>
          <c:tx>
            <c:strRef>
              <c:f>'By age at end of 2010'!$E$19</c:f>
              <c:strCache>
                <c:ptCount val="1"/>
                <c:pt idx="0">
                  <c:v>1-2 yrs</c:v>
                </c:pt>
              </c:strCache>
            </c:strRef>
          </c:tx>
          <c:spPr>
            <a:solidFill>
              <a:srgbClr val="C7B4A0"/>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only)'!$U$20:$U$26</c:f>
              <c:numCache>
                <c:formatCode>_-* #,##0_-;\-* #,##0_-;_-* "-"??_-;_-@_-</c:formatCode>
                <c:ptCount val="7"/>
                <c:pt idx="0">
                  <c:v>33</c:v>
                </c:pt>
                <c:pt idx="1">
                  <c:v>72</c:v>
                </c:pt>
                <c:pt idx="2">
                  <c:v>989</c:v>
                </c:pt>
                <c:pt idx="3">
                  <c:v>2281</c:v>
                </c:pt>
                <c:pt idx="4">
                  <c:v>1085</c:v>
                </c:pt>
                <c:pt idx="5">
                  <c:v>1064</c:v>
                </c:pt>
                <c:pt idx="6">
                  <c:v>2199</c:v>
                </c:pt>
              </c:numCache>
            </c:numRef>
          </c:val>
        </c:ser>
        <c:ser>
          <c:idx val="2"/>
          <c:order val="2"/>
          <c:tx>
            <c:strRef>
              <c:f>'By age at end of 2010'!$F$19</c:f>
              <c:strCache>
                <c:ptCount val="1"/>
                <c:pt idx="0">
                  <c:v>2-5 yrs</c:v>
                </c:pt>
              </c:strCache>
            </c:strRef>
          </c:tx>
          <c:spPr>
            <a:solidFill>
              <a:srgbClr val="9AABBC"/>
            </a:solidFill>
          </c:spPr>
          <c:invertIfNegative val="0"/>
          <c:dLbls>
            <c:txPr>
              <a:bodyPr/>
              <a:lstStyle/>
              <a:p>
                <a:pPr>
                  <a:defRPr b="1"/>
                </a:pPr>
                <a:endParaRPr lang="en-US"/>
              </a:p>
            </c:txPr>
            <c:dLblPos val="ct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only)'!$V$20:$V$26</c:f>
              <c:numCache>
                <c:formatCode>_-* #,##0_-;\-* #,##0_-;_-* "-"??_-;_-@_-</c:formatCode>
                <c:ptCount val="7"/>
                <c:pt idx="0">
                  <c:v>80</c:v>
                </c:pt>
                <c:pt idx="1">
                  <c:v>136</c:v>
                </c:pt>
                <c:pt idx="2">
                  <c:v>1890</c:v>
                </c:pt>
                <c:pt idx="3">
                  <c:v>4402</c:v>
                </c:pt>
                <c:pt idx="4">
                  <c:v>2190</c:v>
                </c:pt>
                <c:pt idx="5">
                  <c:v>2260</c:v>
                </c:pt>
                <c:pt idx="6">
                  <c:v>4459</c:v>
                </c:pt>
              </c:numCache>
            </c:numRef>
          </c:val>
        </c:ser>
        <c:ser>
          <c:idx val="3"/>
          <c:order val="3"/>
          <c:tx>
            <c:strRef>
              <c:f>'By age at end of 2010'!$G$19</c:f>
              <c:strCache>
                <c:ptCount val="1"/>
                <c:pt idx="0">
                  <c:v>5-10 yrs</c:v>
                </c:pt>
              </c:strCache>
            </c:strRef>
          </c:tx>
          <c:spPr>
            <a:solidFill>
              <a:srgbClr val="A5D9B6"/>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only)'!$W$20:$W$26</c:f>
              <c:numCache>
                <c:formatCode>_-* #,##0_-;\-* #,##0_-;_-* "-"??_-;_-@_-</c:formatCode>
                <c:ptCount val="7"/>
                <c:pt idx="0">
                  <c:v>123</c:v>
                </c:pt>
                <c:pt idx="1">
                  <c:v>113</c:v>
                </c:pt>
                <c:pt idx="2">
                  <c:v>2083</c:v>
                </c:pt>
                <c:pt idx="3">
                  <c:v>4933</c:v>
                </c:pt>
                <c:pt idx="4">
                  <c:v>2440</c:v>
                </c:pt>
                <c:pt idx="5">
                  <c:v>2745</c:v>
                </c:pt>
                <c:pt idx="6">
                  <c:v>6083</c:v>
                </c:pt>
              </c:numCache>
            </c:numRef>
          </c:val>
        </c:ser>
        <c:ser>
          <c:idx val="4"/>
          <c:order val="4"/>
          <c:tx>
            <c:strRef>
              <c:f>'By age at end of 2010'!$H$19</c:f>
              <c:strCache>
                <c:ptCount val="1"/>
                <c:pt idx="0">
                  <c:v>10-15 yrs</c:v>
                </c:pt>
              </c:strCache>
            </c:strRef>
          </c:tx>
          <c:spPr>
            <a:solidFill>
              <a:srgbClr val="99C6E3"/>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only)'!$X$20:$X$26</c:f>
              <c:numCache>
                <c:formatCode>_-* #,##0_-;\-* #,##0_-;_-* "-"??_-;_-@_-</c:formatCode>
                <c:ptCount val="7"/>
                <c:pt idx="0">
                  <c:v>42</c:v>
                </c:pt>
                <c:pt idx="1">
                  <c:v>101</c:v>
                </c:pt>
                <c:pt idx="2">
                  <c:v>1201</c:v>
                </c:pt>
                <c:pt idx="3">
                  <c:v>2988</c:v>
                </c:pt>
                <c:pt idx="4">
                  <c:v>1445</c:v>
                </c:pt>
                <c:pt idx="5">
                  <c:v>1645</c:v>
                </c:pt>
                <c:pt idx="6">
                  <c:v>4202</c:v>
                </c:pt>
              </c:numCache>
            </c:numRef>
          </c:val>
        </c:ser>
        <c:ser>
          <c:idx val="5"/>
          <c:order val="5"/>
          <c:tx>
            <c:strRef>
              <c:f>'By age at end of 2010'!$I$19</c:f>
              <c:strCache>
                <c:ptCount val="1"/>
                <c:pt idx="0">
                  <c:v>15-20 yrs</c:v>
                </c:pt>
              </c:strCache>
            </c:strRef>
          </c:tx>
          <c:spPr>
            <a:solidFill>
              <a:srgbClr val="CBA0C7"/>
            </a:solidFill>
          </c:spPr>
          <c:invertIfNegative val="0"/>
          <c:dLbls>
            <c:txPr>
              <a:bodyPr/>
              <a:lstStyle/>
              <a:p>
                <a:pPr>
                  <a:defRPr b="1"/>
                </a:pPr>
                <a:endParaRPr lang="en-US"/>
              </a:p>
            </c:txPr>
            <c:showLegendKey val="0"/>
            <c:showVal val="1"/>
            <c:showCatName val="0"/>
            <c:showSerName val="0"/>
            <c:showPercent val="0"/>
            <c:showBubbleSize val="0"/>
            <c:showLeaderLines val="0"/>
          </c:dLbls>
          <c:cat>
            <c:strRef>
              <c:f>'By age at end of 2010'!$B$20:$B$26</c:f>
              <c:strCache>
                <c:ptCount val="7"/>
                <c:pt idx="0">
                  <c:v>0-14</c:v>
                </c:pt>
                <c:pt idx="1">
                  <c:v>15-24</c:v>
                </c:pt>
                <c:pt idx="2">
                  <c:v>25-49</c:v>
                </c:pt>
                <c:pt idx="3">
                  <c:v>50-64</c:v>
                </c:pt>
                <c:pt idx="4">
                  <c:v>65-69</c:v>
                </c:pt>
                <c:pt idx="5">
                  <c:v>70-74</c:v>
                </c:pt>
                <c:pt idx="6">
                  <c:v>75+</c:v>
                </c:pt>
              </c:strCache>
            </c:strRef>
          </c:cat>
          <c:val>
            <c:numRef>
              <c:f>'By age and SCN (Eng only)'!$Y$20:$Y$26</c:f>
              <c:numCache>
                <c:formatCode>_-* #,##0_-;\-* #,##0_-;_-* "-"??_-;_-@_-</c:formatCode>
                <c:ptCount val="7"/>
                <c:pt idx="0">
                  <c:v>0</c:v>
                </c:pt>
                <c:pt idx="1">
                  <c:v>133</c:v>
                </c:pt>
                <c:pt idx="2">
                  <c:v>677</c:v>
                </c:pt>
                <c:pt idx="3">
                  <c:v>1709</c:v>
                </c:pt>
                <c:pt idx="4">
                  <c:v>917</c:v>
                </c:pt>
                <c:pt idx="5">
                  <c:v>990</c:v>
                </c:pt>
                <c:pt idx="6">
                  <c:v>2991</c:v>
                </c:pt>
              </c:numCache>
            </c:numRef>
          </c:val>
        </c:ser>
        <c:dLbls>
          <c:showLegendKey val="0"/>
          <c:showVal val="0"/>
          <c:showCatName val="0"/>
          <c:showSerName val="0"/>
          <c:showPercent val="0"/>
          <c:showBubbleSize val="0"/>
        </c:dLbls>
        <c:gapWidth val="15"/>
        <c:overlap val="100"/>
        <c:axId val="158807168"/>
        <c:axId val="158809088"/>
      </c:barChart>
      <c:catAx>
        <c:axId val="158807168"/>
        <c:scaling>
          <c:orientation val="minMax"/>
        </c:scaling>
        <c:delete val="0"/>
        <c:axPos val="b"/>
        <c:title>
          <c:tx>
            <c:rich>
              <a:bodyPr/>
              <a:lstStyle/>
              <a:p>
                <a:pPr>
                  <a:defRPr/>
                </a:pPr>
                <a:r>
                  <a:rPr lang="en-GB"/>
                  <a:t>Age at end</a:t>
                </a:r>
                <a:r>
                  <a:rPr lang="en-GB" baseline="0"/>
                  <a:t> of 2010</a:t>
                </a:r>
                <a:endParaRPr lang="en-GB"/>
              </a:p>
            </c:rich>
          </c:tx>
          <c:layout>
            <c:manualLayout>
              <c:xMode val="edge"/>
              <c:yMode val="edge"/>
              <c:x val="0.3821672187753275"/>
              <c:y val="0.8792752875753993"/>
            </c:manualLayout>
          </c:layout>
          <c:overlay val="0"/>
        </c:title>
        <c:majorTickMark val="out"/>
        <c:minorTickMark val="none"/>
        <c:tickLblPos val="nextTo"/>
        <c:spPr>
          <a:ln w="3175">
            <a:solidFill>
              <a:sysClr val="windowText" lastClr="000000"/>
            </a:solidFill>
          </a:ln>
        </c:spPr>
        <c:crossAx val="158809088"/>
        <c:crosses val="autoZero"/>
        <c:auto val="1"/>
        <c:lblAlgn val="ctr"/>
        <c:lblOffset val="100"/>
        <c:noMultiLvlLbl val="0"/>
      </c:catAx>
      <c:valAx>
        <c:axId val="158809088"/>
        <c:scaling>
          <c:orientation val="minMax"/>
        </c:scaling>
        <c:delete val="0"/>
        <c:axPos val="l"/>
        <c:majorGridlines/>
        <c:title>
          <c:tx>
            <c:rich>
              <a:bodyPr rot="-5400000" vert="horz"/>
              <a:lstStyle/>
              <a:p>
                <a:pPr>
                  <a:defRPr/>
                </a:pPr>
                <a:r>
                  <a:rPr lang="en-GB"/>
                  <a:t>Percentage of</a:t>
                </a:r>
                <a:r>
                  <a:rPr lang="en-GB" baseline="0"/>
                  <a:t> persons</a:t>
                </a:r>
                <a:endParaRPr lang="en-GB"/>
              </a:p>
            </c:rich>
          </c:tx>
          <c:overlay val="0"/>
        </c:title>
        <c:numFmt formatCode="0%" sourceLinked="1"/>
        <c:majorTickMark val="out"/>
        <c:minorTickMark val="none"/>
        <c:tickLblPos val="nextTo"/>
        <c:spPr>
          <a:ln w="3175">
            <a:solidFill>
              <a:sysClr val="windowText" lastClr="000000"/>
            </a:solidFill>
          </a:ln>
        </c:spPr>
        <c:crossAx val="158807168"/>
        <c:crosses val="autoZero"/>
        <c:crossBetween val="between"/>
      </c:valAx>
      <c:spPr>
        <a:ln w="3175">
          <a:solidFill>
            <a:sysClr val="windowText" lastClr="000000"/>
          </a:solidFill>
        </a:ln>
      </c:spPr>
    </c:plotArea>
    <c:legend>
      <c:legendPos val="r"/>
      <c:overlay val="0"/>
    </c:legend>
    <c:plotVisOnly val="1"/>
    <c:dispBlanksAs val="gap"/>
    <c:showDLblsOverMax val="0"/>
  </c:chart>
  <c:spPr>
    <a:ln w="3175">
      <a:solidFill>
        <a:schemeClr val="tx1"/>
      </a:solidFill>
    </a:ln>
  </c:spPr>
  <c:printSettings>
    <c:headerFooter/>
    <c:pageMargins b="0.75000000000000289" l="0.70000000000000062" r="0.70000000000000062" t="0.75000000000000289" header="0.30000000000000032" footer="0.30000000000000032"/>
    <c:pageSetup/>
  </c:printSettings>
</c:chartSpace>
</file>

<file path=xl/ctrlProps/ctrlProp1.xml><?xml version="1.0" encoding="utf-8"?>
<formControlPr xmlns="http://schemas.microsoft.com/office/spreadsheetml/2009/9/main" objectType="List" dx="16" fmlaLink="Control!$B$8" fmlaRange="Control!$B$3:$B$7" sel="5" val="0"/>
</file>

<file path=xl/ctrlProps/ctrlProp2.xml><?xml version="1.0" encoding="utf-8"?>
<formControlPr xmlns="http://schemas.microsoft.com/office/spreadsheetml/2009/9/main" objectType="List" dx="16" fmlaLink="Control!$H$15" fmlaRange="Control!$H$3:$H$14" val="0"/>
</file>

<file path=xl/ctrlProps/ctrlProp3.xml><?xml version="1.0" encoding="utf-8"?>
<formControlPr xmlns="http://schemas.microsoft.com/office/spreadsheetml/2009/9/main" objectType="List" dx="16" fmlaLink="Control!$B$8" fmlaRange="Control!$B$3:$B$7" sel="5" val="0"/>
</file>

<file path=xl/drawings/_rels/drawing1.xml.rels><?xml version="1.0" encoding="UTF-8" standalone="yes"?>
<Relationships xmlns="http://schemas.openxmlformats.org/package/2006/relationships"><Relationship Id="rId3" Type="http://schemas.openxmlformats.org/officeDocument/2006/relationships/hyperlink" Target="mailto:enquiries@ncin.org.uk?subject=Macmillan-NCIN%20Segmentation%20Project"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image" Target="../media/image2.png"/><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image" Target="../media/image4.png"/><Relationship Id="rId5" Type="http://schemas.openxmlformats.org/officeDocument/2006/relationships/image" Target="../media/image2.png"/><Relationship Id="rId4"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image" Target="../media/image2.png"/><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177613</xdr:colOff>
      <xdr:row>2</xdr:row>
      <xdr:rowOff>11905</xdr:rowOff>
    </xdr:from>
    <xdr:to>
      <xdr:col>3</xdr:col>
      <xdr:colOff>914400</xdr:colOff>
      <xdr:row>5</xdr:row>
      <xdr:rowOff>147636</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613" y="164305"/>
          <a:ext cx="1279712" cy="816769"/>
        </a:xfrm>
        <a:prstGeom prst="rect">
          <a:avLst/>
        </a:prstGeom>
      </xdr:spPr>
    </xdr:pic>
    <xdr:clientData/>
  </xdr:twoCellAnchor>
  <xdr:twoCellAnchor editAs="oneCell">
    <xdr:from>
      <xdr:col>4</xdr:col>
      <xdr:colOff>104775</xdr:colOff>
      <xdr:row>2</xdr:row>
      <xdr:rowOff>71438</xdr:rowOff>
    </xdr:from>
    <xdr:to>
      <xdr:col>4</xdr:col>
      <xdr:colOff>447677</xdr:colOff>
      <xdr:row>6</xdr:row>
      <xdr:rowOff>73025</xdr:rowOff>
    </xdr:to>
    <xdr:pic>
      <xdr:nvPicPr>
        <xdr:cNvPr id="5" name="Picture 4" descr="MAC logo dark.png"/>
        <xdr:cNvPicPr/>
      </xdr:nvPicPr>
      <xdr:blipFill>
        <a:blip xmlns:r="http://schemas.openxmlformats.org/officeDocument/2006/relationships" r:embed="rId2" cstate="print"/>
        <a:srcRect/>
        <a:stretch>
          <a:fillRect/>
        </a:stretch>
      </xdr:blipFill>
      <xdr:spPr bwMode="auto">
        <a:xfrm>
          <a:off x="8391525" y="347663"/>
          <a:ext cx="342902" cy="877887"/>
        </a:xfrm>
        <a:prstGeom prst="rect">
          <a:avLst/>
        </a:prstGeom>
        <a:noFill/>
        <a:ln w="9525">
          <a:noFill/>
          <a:miter lim="800000"/>
          <a:headEnd/>
          <a:tailEnd/>
        </a:ln>
      </xdr:spPr>
    </xdr:pic>
    <xdr:clientData/>
  </xdr:twoCellAnchor>
  <xdr:twoCellAnchor>
    <xdr:from>
      <xdr:col>1</xdr:col>
      <xdr:colOff>336177</xdr:colOff>
      <xdr:row>28</xdr:row>
      <xdr:rowOff>33618</xdr:rowOff>
    </xdr:from>
    <xdr:to>
      <xdr:col>4</xdr:col>
      <xdr:colOff>392205</xdr:colOff>
      <xdr:row>86</xdr:row>
      <xdr:rowOff>0</xdr:rowOff>
    </xdr:to>
    <xdr:sp macro="" textlink="">
      <xdr:nvSpPr>
        <xdr:cNvPr id="2" name="TextBox 1">
          <a:hlinkClick xmlns:r="http://schemas.openxmlformats.org/officeDocument/2006/relationships" r:id="rId3"/>
        </xdr:cNvPr>
        <xdr:cNvSpPr txBox="1"/>
      </xdr:nvSpPr>
      <xdr:spPr>
        <a:xfrm>
          <a:off x="488577" y="5977218"/>
          <a:ext cx="8190378" cy="20873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solidFill>
                <a:srgbClr val="00A246"/>
              </a:solidFill>
              <a:effectLst/>
              <a:latin typeface="Calibri" pitchFamily="34" charset="0"/>
              <a:ea typeface="+mn-ea"/>
              <a:cs typeface="+mn-cs"/>
            </a:rPr>
            <a:t>Background of the Macmillan-NCIN Work Plan</a:t>
          </a:r>
        </a:p>
        <a:p>
          <a:r>
            <a:rPr lang="en-GB" sz="1100">
              <a:solidFill>
                <a:schemeClr val="dk1"/>
              </a:solidFill>
              <a:effectLst/>
              <a:latin typeface="+mn-lt"/>
              <a:ea typeface="+mn-ea"/>
              <a:cs typeface="+mn-cs"/>
            </a:rPr>
            <a:t>The Macmillan-NCIN Work Plan is a joint initiative between Macmillan Cancer Support and the National Cancer Intelligence Network (NCIN) to improve the understanding of the two million people currently living with and beyond cancer in the UK.  We want to know more about cancer survivors and where they are, so that future services can be better tailored to each person’s needs and improve their health outcomes.  You can read more on the Macmillan-NCIN Work Plan </a:t>
          </a:r>
          <a:r>
            <a:rPr lang="en-GB" sz="1100" u="sng">
              <a:solidFill>
                <a:schemeClr val="dk1"/>
              </a:solidFill>
              <a:effectLst/>
              <a:latin typeface="+mn-lt"/>
              <a:ea typeface="+mn-ea"/>
              <a:cs typeface="+mn-cs"/>
              <a:hlinkClick xmlns:r="http://schemas.openxmlformats.org/officeDocument/2006/relationships" r:id=""/>
            </a:rPr>
            <a:t>here</a:t>
          </a:r>
          <a:r>
            <a:rPr lang="en-GB" sz="1100">
              <a:solidFill>
                <a:schemeClr val="dk1"/>
              </a:solidFill>
              <a:effectLst/>
              <a:latin typeface="+mn-lt"/>
              <a:ea typeface="+mn-ea"/>
              <a:cs typeface="+mn-cs"/>
            </a:rPr>
            <a:t>.</a:t>
          </a:r>
        </a:p>
        <a:p>
          <a:r>
            <a:rPr lang="en-GB" sz="1100">
              <a:solidFill>
                <a:schemeClr val="dk1"/>
              </a:solidFill>
              <a:effectLst/>
              <a:latin typeface="+mn-lt"/>
              <a:ea typeface="+mn-ea"/>
              <a:cs typeface="+mn-cs"/>
            </a:rPr>
            <a:t> </a:t>
          </a:r>
        </a:p>
        <a:p>
          <a:r>
            <a:rPr lang="en-GB" sz="1100" b="1">
              <a:solidFill>
                <a:srgbClr val="00A246"/>
              </a:solidFill>
              <a:effectLst/>
              <a:latin typeface="+mn-lt"/>
              <a:ea typeface="+mn-ea"/>
              <a:cs typeface="+mn-cs"/>
            </a:rPr>
            <a:t>The Segmenting the Cancer Population Project </a:t>
          </a:r>
          <a:endParaRPr lang="en-GB" sz="1100">
            <a:solidFill>
              <a:srgbClr val="00A246"/>
            </a:solidFill>
            <a:effectLst/>
            <a:latin typeface="+mn-lt"/>
            <a:ea typeface="+mn-ea"/>
            <a:cs typeface="+mn-cs"/>
          </a:endParaRPr>
        </a:p>
        <a:p>
          <a:r>
            <a:rPr lang="en-GB" sz="1100">
              <a:solidFill>
                <a:schemeClr val="dk1"/>
              </a:solidFill>
              <a:effectLst/>
              <a:latin typeface="+mn-lt"/>
              <a:ea typeface="+mn-ea"/>
              <a:cs typeface="+mn-cs"/>
            </a:rPr>
            <a:t>The Macmillan-NCIN Segmentation Project aims to break down, or ‘segment’, the UK cancer survivor population so that there is a more granular understanding of them.  The data provided in this spreadsheet is the first stage of this work and provides </a:t>
          </a:r>
          <a:r>
            <a:rPr lang="en-GB" sz="1100" i="1">
              <a:solidFill>
                <a:schemeClr val="dk1"/>
              </a:solidFill>
              <a:effectLst/>
              <a:latin typeface="+mn-lt"/>
              <a:ea typeface="+mn-ea"/>
              <a:cs typeface="+mn-cs"/>
            </a:rPr>
            <a:t>cancer prevalence</a:t>
          </a:r>
          <a:r>
            <a:rPr lang="en-GB" sz="1100">
              <a:solidFill>
                <a:schemeClr val="dk1"/>
              </a:solidFill>
              <a:effectLst/>
              <a:latin typeface="+mn-lt"/>
              <a:ea typeface="+mn-ea"/>
              <a:cs typeface="+mn-cs"/>
            </a:rPr>
            <a:t> for people diagnosed with cancer over a 20 year period</a:t>
          </a:r>
          <a:r>
            <a:rPr lang="en-GB" sz="1100">
              <a:solidFill>
                <a:srgbClr val="FF0000"/>
              </a:solidFill>
              <a:effectLst/>
              <a:latin typeface="+mn-lt"/>
              <a:ea typeface="+mn-ea"/>
              <a:cs typeface="+mn-cs"/>
            </a:rPr>
            <a:t>*</a:t>
          </a:r>
          <a:r>
            <a:rPr lang="en-GB" sz="1100">
              <a:solidFill>
                <a:schemeClr val="dk1"/>
              </a:solidFill>
              <a:effectLst/>
              <a:latin typeface="+mn-lt"/>
              <a:ea typeface="+mn-ea"/>
              <a:cs typeface="+mn-cs"/>
            </a:rPr>
            <a:t>.  The information provided is for all malignant cancers combined</a:t>
          </a:r>
          <a:r>
            <a:rPr lang="en-GB" sz="1100">
              <a:solidFill>
                <a:srgbClr val="FF0000"/>
              </a:solidFill>
              <a:effectLst/>
              <a:latin typeface="+mn-lt"/>
              <a:ea typeface="+mn-ea"/>
              <a:cs typeface="+mn-cs"/>
            </a:rPr>
            <a:t>**</a:t>
          </a:r>
          <a:r>
            <a:rPr lang="en-GB" sz="1100">
              <a:solidFill>
                <a:schemeClr val="dk1"/>
              </a:solidFill>
              <a:effectLst/>
              <a:latin typeface="+mn-lt"/>
              <a:ea typeface="+mn-ea"/>
              <a:cs typeface="+mn-cs"/>
            </a:rPr>
            <a:t> by time since diagnosis, age, sex, UK, UK country, Strategic Clinical Networks (England only) and deprivation (England only).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We are currently working on the next stages of this project, which will include analysis by cancer type, other localities and other parameters e.g. by ethnicity.  The study will also aim to quantify the number of people living with cancer beyond 20 years from diagnosis by detailed parameters.</a:t>
          </a:r>
        </a:p>
        <a:p>
          <a:r>
            <a:rPr lang="en-GB" sz="1100">
              <a:solidFill>
                <a:schemeClr val="dk1"/>
              </a:solidFill>
              <a:effectLst/>
              <a:latin typeface="+mn-lt"/>
              <a:ea typeface="+mn-ea"/>
              <a:cs typeface="+mn-cs"/>
            </a:rPr>
            <a:t> </a:t>
          </a:r>
          <a:endParaRPr lang="en-GB" sz="1100">
            <a:solidFill>
              <a:srgbClr val="00A246"/>
            </a:solidFill>
            <a:effectLst/>
            <a:latin typeface="+mn-lt"/>
            <a:ea typeface="+mn-ea"/>
            <a:cs typeface="+mn-cs"/>
          </a:endParaRPr>
        </a:p>
        <a:p>
          <a:r>
            <a:rPr lang="en-GB" sz="1100" b="1">
              <a:solidFill>
                <a:srgbClr val="00A246"/>
              </a:solidFill>
              <a:effectLst/>
              <a:latin typeface="+mn-lt"/>
              <a:ea typeface="+mn-ea"/>
              <a:cs typeface="+mn-cs"/>
            </a:rPr>
            <a:t>What is cancer prevalence?</a:t>
          </a:r>
          <a:endParaRPr lang="en-GB" sz="1100">
            <a:solidFill>
              <a:srgbClr val="00A246"/>
            </a:solidFill>
            <a:effectLst/>
            <a:latin typeface="+mn-lt"/>
            <a:ea typeface="+mn-ea"/>
            <a:cs typeface="+mn-cs"/>
          </a:endParaRPr>
        </a:p>
        <a:p>
          <a:r>
            <a:rPr lang="en-GB" sz="1100">
              <a:effectLst/>
            </a:rPr>
            <a:t>We use the term ‘cancer prevalence’ for the number of people who have been diagnosed with cancer in the past and who are still alive, on a given date.  The date we use here is 31 December 2010</a:t>
          </a:r>
          <a:r>
            <a:rPr lang="en-GB" sz="1100">
              <a:solidFill>
                <a:srgbClr val="FF0000"/>
              </a:solidFill>
              <a:effectLst/>
            </a:rPr>
            <a:t>***</a:t>
          </a:r>
          <a:r>
            <a:rPr lang="en-GB" sz="1100">
              <a:effectLst/>
            </a:rPr>
            <a:t>. </a:t>
          </a:r>
          <a:r>
            <a:rPr lang="en-GB" sz="1100">
              <a:solidFill>
                <a:schemeClr val="dk1"/>
              </a:solidFill>
              <a:effectLst/>
              <a:latin typeface="+mn-lt"/>
              <a:ea typeface="+mn-ea"/>
              <a:cs typeface="+mn-cs"/>
            </a:rPr>
            <a:t>As such it is an indicator of the burden of cancer and can help to inform health care service planning.  As well as the number of people getting cancer, the number of people surviving cancer is also increasing.  The growth in people being diagnosed with and surviving cancer is due to the following main factors:</a:t>
          </a:r>
          <a:endParaRPr lang="en-GB">
            <a:effectLst/>
          </a:endParaRPr>
        </a:p>
        <a:p>
          <a:pPr marL="171450" lvl="0" indent="-171450">
            <a:buFont typeface="Arial" pitchFamily="34" charset="0"/>
            <a:buChar char="•"/>
          </a:pPr>
          <a:r>
            <a:rPr lang="en-GB" sz="1100">
              <a:solidFill>
                <a:schemeClr val="dk1"/>
              </a:solidFill>
              <a:effectLst/>
              <a:latin typeface="+mn-lt"/>
              <a:ea typeface="+mn-ea"/>
              <a:cs typeface="+mn-cs"/>
            </a:rPr>
            <a:t>An ageing population: life expectancy is increasing, with more elderly people alive today than ever before. Cancer is primarily a disease of older people. Hence there are more people being diagnosed with cancer.</a:t>
          </a:r>
          <a:r>
            <a:rPr lang="en-GB" sz="1100" baseline="3000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171450" lvl="0" indent="-171450">
            <a:buFont typeface="Arial" pitchFamily="34" charset="0"/>
            <a:buChar char="•"/>
          </a:pPr>
          <a:r>
            <a:rPr lang="en-GB" sz="1100">
              <a:solidFill>
                <a:schemeClr val="dk1"/>
              </a:solidFill>
              <a:effectLst/>
              <a:latin typeface="+mn-lt"/>
              <a:ea typeface="+mn-ea"/>
              <a:cs typeface="+mn-cs"/>
            </a:rPr>
            <a:t>A greater focus on early diagnosis.</a:t>
          </a:r>
        </a:p>
        <a:p>
          <a:pPr marL="171450" lvl="0" indent="-171450">
            <a:buFont typeface="Arial" pitchFamily="34" charset="0"/>
            <a:buChar char="•"/>
          </a:pPr>
          <a:r>
            <a:rPr lang="en-GB" sz="1100">
              <a:solidFill>
                <a:schemeClr val="dk1"/>
              </a:solidFill>
              <a:effectLst/>
              <a:latin typeface="+mn-lt"/>
              <a:ea typeface="+mn-ea"/>
              <a:cs typeface="+mn-cs"/>
            </a:rPr>
            <a:t>Advances in cancer treatments.</a:t>
          </a:r>
        </a:p>
        <a:p>
          <a:pPr marL="171450" lvl="0" indent="-171450">
            <a:buFont typeface="Arial" pitchFamily="34" charset="0"/>
            <a:buChar char="•"/>
          </a:pPr>
          <a:r>
            <a:rPr lang="en-GB" sz="1100">
              <a:solidFill>
                <a:schemeClr val="dk1"/>
              </a:solidFill>
              <a:effectLst/>
              <a:latin typeface="+mn-lt"/>
              <a:ea typeface="+mn-ea"/>
              <a:cs typeface="+mn-cs"/>
            </a:rPr>
            <a:t>Changing lifestyle risk factors: for example increases in obesity rates, and decreases in smoking prevalence.</a:t>
          </a:r>
        </a:p>
        <a:p>
          <a:r>
            <a:rPr lang="en-GB" sz="1100">
              <a:solidFill>
                <a:schemeClr val="dk1"/>
              </a:solidFill>
              <a:effectLst/>
              <a:latin typeface="+mn-lt"/>
              <a:ea typeface="+mn-ea"/>
              <a:cs typeface="+mn-cs"/>
            </a:rPr>
            <a:t> </a:t>
          </a:r>
        </a:p>
        <a:p>
          <a:r>
            <a:rPr lang="en-GB" sz="1100" b="1" i="0">
              <a:solidFill>
                <a:srgbClr val="00A246"/>
              </a:solidFill>
              <a:effectLst/>
              <a:latin typeface="+mn-lt"/>
              <a:ea typeface="+mn-ea"/>
              <a:cs typeface="+mn-cs"/>
            </a:rPr>
            <a:t>What timeframe do our cancer prevalence statistics relate to?</a:t>
          </a:r>
          <a:endParaRPr lang="en-GB" sz="1100" i="0">
            <a:solidFill>
              <a:srgbClr val="00A246"/>
            </a:solidFill>
            <a:effectLst/>
            <a:latin typeface="+mn-lt"/>
            <a:ea typeface="+mn-ea"/>
            <a:cs typeface="+mn-cs"/>
          </a:endParaRPr>
        </a:p>
        <a:p>
          <a:r>
            <a:rPr lang="en-GB" sz="1100" b="1">
              <a:solidFill>
                <a:srgbClr val="FF0000"/>
              </a:solidFill>
              <a:effectLst/>
              <a:latin typeface="+mn-lt"/>
              <a:ea typeface="+mn-ea"/>
              <a:cs typeface="+mn-cs"/>
            </a:rPr>
            <a:t>*</a:t>
          </a:r>
          <a:r>
            <a:rPr lang="en-GB" sz="1100">
              <a:solidFill>
                <a:schemeClr val="dk1"/>
              </a:solidFill>
              <a:effectLst/>
              <a:latin typeface="+mn-lt"/>
              <a:ea typeface="+mn-ea"/>
              <a:cs typeface="+mn-cs"/>
            </a:rPr>
            <a:t> We have analysed cancer registrations data for a 20-year period, 1991-2010, for England, Scotland and Wales, and for an 18-year period, 1993 to 2010, for Northern Ireland (NI). Northern Ireland started recording cancer registration data from 1993 onwards.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As some people would have been diagnosed with cancer before 1991 (or 1993 for NI) and are still alive, our current prevalence figures are based on ‘Limited-Duration Cancer Prevalence’.  As such, the overall figure for UK cancer prevalence presented in this spreadsheet is around 1.8 million based on the last 20 years</a:t>
          </a:r>
          <a:r>
            <a:rPr lang="en-GB" sz="1100">
              <a:solidFill>
                <a:srgbClr val="FF0000"/>
              </a:solidFill>
              <a:effectLst/>
              <a:latin typeface="+mn-lt"/>
              <a:ea typeface="+mn-ea"/>
              <a:cs typeface="+mn-cs"/>
            </a:rPr>
            <a:t>*</a:t>
          </a:r>
          <a:r>
            <a:rPr lang="en-GB" sz="1100">
              <a:solidFill>
                <a:schemeClr val="dk1"/>
              </a:solidFill>
              <a:effectLst/>
              <a:latin typeface="+mn-lt"/>
              <a:ea typeface="+mn-ea"/>
              <a:cs typeface="+mn-cs"/>
            </a:rPr>
            <a:t>.  ‘Complete Cancer Prevalence’ is based on all people who had a diagnosis of cancer and are still alive, on a given date.  It has been estimated that around “two million” people in the UK are still alive after having had a diagnosis of cancer</a:t>
          </a:r>
          <a:r>
            <a:rPr lang="en-GB" sz="1100" baseline="30000">
              <a:solidFill>
                <a:schemeClr val="dk1"/>
              </a:solidFill>
              <a:effectLst/>
              <a:latin typeface="+mn-lt"/>
              <a:ea typeface="+mn-ea"/>
              <a:cs typeface="+mn-cs"/>
            </a:rPr>
            <a:t>1</a:t>
          </a:r>
          <a:r>
            <a:rPr lang="en-GB" sz="1100" b="1" i="1">
              <a:solidFill>
                <a:schemeClr val="dk1"/>
              </a:solidFill>
              <a:effectLst/>
              <a:latin typeface="+mn-lt"/>
              <a:ea typeface="+mn-ea"/>
              <a:cs typeface="+mn-cs"/>
            </a:rPr>
            <a:t>. </a:t>
          </a:r>
          <a:r>
            <a:rPr lang="en-GB" sz="1100">
              <a:solidFill>
                <a:schemeClr val="dk1"/>
              </a:solidFill>
              <a:effectLst/>
              <a:latin typeface="+mn-lt"/>
              <a:ea typeface="+mn-ea"/>
              <a:cs typeface="+mn-cs"/>
            </a:rPr>
            <a:t>The</a:t>
          </a:r>
          <a:r>
            <a:rPr lang="en-GB" sz="1100" b="1" i="1">
              <a:solidFill>
                <a:schemeClr val="dk1"/>
              </a:solidFill>
              <a:effectLst/>
              <a:latin typeface="+mn-lt"/>
              <a:ea typeface="+mn-ea"/>
              <a:cs typeface="+mn-cs"/>
            </a:rPr>
            <a:t> </a:t>
          </a:r>
          <a:r>
            <a:rPr lang="en-GB" sz="1100">
              <a:solidFill>
                <a:schemeClr val="dk1"/>
              </a:solidFill>
              <a:effectLst/>
              <a:latin typeface="+mn-lt"/>
              <a:ea typeface="+mn-ea"/>
              <a:cs typeface="+mn-cs"/>
            </a:rPr>
            <a:t>next stage of our study aims to quantify the number of people living with cancer beyond 20 years from diagnosis.</a:t>
          </a:r>
        </a:p>
        <a:p>
          <a:r>
            <a:rPr lang="en-GB" sz="1100">
              <a:solidFill>
                <a:schemeClr val="dk1"/>
              </a:solidFill>
              <a:effectLst/>
              <a:latin typeface="+mn-lt"/>
              <a:ea typeface="+mn-ea"/>
              <a:cs typeface="+mn-cs"/>
            </a:rPr>
            <a:t> </a:t>
          </a:r>
        </a:p>
        <a:p>
          <a:r>
            <a:rPr lang="en-GB" sz="1100" b="1" i="0">
              <a:solidFill>
                <a:srgbClr val="00A246"/>
              </a:solidFill>
              <a:effectLst/>
              <a:latin typeface="+mn-lt"/>
              <a:ea typeface="+mn-ea"/>
              <a:cs typeface="+mn-cs"/>
            </a:rPr>
            <a:t>What methods and data have we used?</a:t>
          </a:r>
          <a:endParaRPr lang="en-GB" sz="1100" i="0">
            <a:solidFill>
              <a:srgbClr val="00A246"/>
            </a:solidFill>
            <a:effectLst/>
            <a:latin typeface="+mn-lt"/>
            <a:ea typeface="+mn-ea"/>
            <a:cs typeface="+mn-cs"/>
          </a:endParaRPr>
        </a:p>
        <a:p>
          <a:r>
            <a:rPr lang="en-GB" sz="1100">
              <a:solidFill>
                <a:schemeClr val="dk1"/>
              </a:solidFill>
              <a:effectLst/>
              <a:latin typeface="+mn-lt"/>
              <a:ea typeface="+mn-ea"/>
              <a:cs typeface="+mn-cs"/>
            </a:rPr>
            <a:t>We use ‘cancer survivors’ to mean anyone who has been diagnosed with cancer in the given period, regardless of whether their cancer has been cured, is in remission or is still present.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Our cancer prevalence figures have been calculated by counting the number of people diagnosed with cancer in the given period, based on the information collected by cancer registries and using the National Cancer Data Repository (NCDR).  We then removed people who died within the same timeframe; leaving the number of people still alive at the end of the period.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We have based our analyses on the first cancer diagnosed in each person, within the period of the study.  There are a number of ways to calculate cancer prevalence.  For example, another approach is to base calculations on the most recent diagnosis of cancer. Our approach aligns with the methods used to estimate “two million” people living with or beyond a cancer diagnosis</a:t>
          </a:r>
          <a:r>
            <a:rPr lang="en-GB" sz="1100" baseline="30000">
              <a:solidFill>
                <a:schemeClr val="dk1"/>
              </a:solidFill>
              <a:effectLst/>
              <a:latin typeface="+mn-lt"/>
              <a:ea typeface="+mn-ea"/>
              <a:cs typeface="+mn-cs"/>
            </a:rPr>
            <a:t>1</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If a person died or left the country in the given period (1991-2010), or were aged over 99 at diagnosis or over 105 at the end of 2010, they were removed from the study.</a:t>
          </a:r>
        </a:p>
        <a:p>
          <a:r>
            <a:rPr lang="en-GB" sz="1100">
              <a:solidFill>
                <a:schemeClr val="dk1"/>
              </a:solidFill>
              <a:effectLst/>
              <a:latin typeface="+mn-lt"/>
              <a:ea typeface="+mn-ea"/>
              <a:cs typeface="+mn-cs"/>
            </a:rPr>
            <a:t> </a:t>
          </a:r>
          <a:endParaRPr lang="en-GB" sz="1100" i="1">
            <a:solidFill>
              <a:schemeClr val="dk1"/>
            </a:solidFill>
            <a:effectLst/>
            <a:latin typeface="+mn-lt"/>
            <a:ea typeface="+mn-ea"/>
            <a:cs typeface="+mn-cs"/>
          </a:endParaRPr>
        </a:p>
        <a:p>
          <a:r>
            <a:rPr lang="en-GB" sz="1100" b="1" i="0">
              <a:solidFill>
                <a:srgbClr val="00A246"/>
              </a:solidFill>
              <a:effectLst/>
              <a:latin typeface="+mn-lt"/>
              <a:ea typeface="+mn-ea"/>
              <a:cs typeface="+mn-cs"/>
            </a:rPr>
            <a:t>What is our definition for ‘all cancers’ in this study?</a:t>
          </a:r>
          <a:endParaRPr lang="en-GB" sz="1100" i="0">
            <a:solidFill>
              <a:srgbClr val="00A246"/>
            </a:solidFill>
            <a:effectLst/>
            <a:latin typeface="+mn-lt"/>
            <a:ea typeface="+mn-ea"/>
            <a:cs typeface="+mn-cs"/>
          </a:endParaRPr>
        </a:p>
        <a:p>
          <a:r>
            <a:rPr lang="en-GB" sz="1100" b="1">
              <a:solidFill>
                <a:srgbClr val="FF0000"/>
              </a:solidFill>
              <a:effectLst/>
              <a:latin typeface="+mn-lt"/>
              <a:ea typeface="+mn-ea"/>
              <a:cs typeface="+mn-cs"/>
            </a:rPr>
            <a:t>**</a:t>
          </a:r>
          <a:r>
            <a:rPr lang="en-GB" sz="1100">
              <a:solidFill>
                <a:srgbClr val="00A246"/>
              </a:solidFill>
              <a:effectLst/>
              <a:latin typeface="+mn-lt"/>
              <a:ea typeface="+mn-ea"/>
              <a:cs typeface="+mn-cs"/>
            </a:rPr>
            <a:t> </a:t>
          </a:r>
          <a:r>
            <a:rPr lang="en-GB" sz="1100">
              <a:solidFill>
                <a:schemeClr val="dk1"/>
              </a:solidFill>
              <a:effectLst/>
              <a:latin typeface="+mn-lt"/>
              <a:ea typeface="+mn-ea"/>
              <a:cs typeface="+mn-cs"/>
            </a:rPr>
            <a:t>The figures in this spreadsheet are for all malignant cancers excluding non-melanoma skin cancer (NMSC) (ICD10 codes C00-C97, excluding C44).  We have excluded NMSC because the condition is often diagnosed and treated within primary care services, such as GP surgeries, and is not consistently recorded as a cancer diagnosis across UK countries</a:t>
          </a:r>
        </a:p>
        <a:p>
          <a:r>
            <a:rPr lang="en-GB" sz="1100">
              <a:solidFill>
                <a:schemeClr val="dk1"/>
              </a:solidFill>
              <a:effectLst/>
              <a:latin typeface="+mn-lt"/>
              <a:ea typeface="+mn-ea"/>
              <a:cs typeface="+mn-cs"/>
            </a:rPr>
            <a:t> </a:t>
          </a:r>
        </a:p>
        <a:p>
          <a:r>
            <a:rPr lang="en-GB" sz="1100" b="1" i="0">
              <a:solidFill>
                <a:srgbClr val="00A246"/>
              </a:solidFill>
              <a:effectLst/>
              <a:latin typeface="+mn-lt"/>
              <a:ea typeface="+mn-ea"/>
              <a:cs typeface="+mn-cs"/>
            </a:rPr>
            <a:t>How does our prevalence data compare to other prevalence data available?</a:t>
          </a:r>
          <a:endParaRPr lang="en-GB" sz="1100" i="0">
            <a:solidFill>
              <a:srgbClr val="00A246"/>
            </a:solidFill>
            <a:effectLst/>
            <a:latin typeface="+mn-lt"/>
            <a:ea typeface="+mn-ea"/>
            <a:cs typeface="+mn-cs"/>
          </a:endParaRPr>
        </a:p>
        <a:p>
          <a:r>
            <a:rPr lang="en-GB" sz="1100">
              <a:solidFill>
                <a:schemeClr val="dk1"/>
              </a:solidFill>
              <a:effectLst/>
              <a:latin typeface="+mn-lt"/>
              <a:ea typeface="+mn-ea"/>
              <a:cs typeface="+mn-cs"/>
            </a:rPr>
            <a:t>The numbers in this analysis may not agree with those published elsewhere due to slight differences in methodologies, periods of observation, datasets, and rounding.</a:t>
          </a:r>
        </a:p>
        <a:p>
          <a:r>
            <a:rPr lang="en-GB" sz="1100">
              <a:solidFill>
                <a:schemeClr val="dk1"/>
              </a:solidFill>
              <a:effectLst/>
              <a:latin typeface="+mn-lt"/>
              <a:ea typeface="+mn-ea"/>
              <a:cs typeface="+mn-cs"/>
            </a:rPr>
            <a:t> </a:t>
          </a:r>
        </a:p>
        <a:p>
          <a:r>
            <a:rPr lang="en-GB" sz="1100" b="1" i="0">
              <a:solidFill>
                <a:srgbClr val="00A246"/>
              </a:solidFill>
              <a:effectLst/>
              <a:latin typeface="+mn-lt"/>
              <a:ea typeface="+mn-ea"/>
              <a:cs typeface="+mn-cs"/>
            </a:rPr>
            <a:t>What does “time since diagnosis” mean?</a:t>
          </a:r>
          <a:endParaRPr lang="en-GB" sz="1100" i="0">
            <a:solidFill>
              <a:srgbClr val="00A246"/>
            </a:solidFill>
            <a:effectLst/>
            <a:latin typeface="+mn-lt"/>
            <a:ea typeface="+mn-ea"/>
            <a:cs typeface="+mn-cs"/>
          </a:endParaRPr>
        </a:p>
        <a:p>
          <a:r>
            <a:rPr lang="en-GB" sz="1100">
              <a:solidFill>
                <a:schemeClr val="dk1"/>
              </a:solidFill>
              <a:effectLst/>
              <a:latin typeface="+mn-lt"/>
              <a:ea typeface="+mn-ea"/>
              <a:cs typeface="+mn-cs"/>
            </a:rPr>
            <a:t>The cancer prevalence data in this spreadsheet are provided for the total 20-year</a:t>
          </a:r>
          <a:r>
            <a:rPr lang="en-GB" sz="1100">
              <a:solidFill>
                <a:srgbClr val="FF0000"/>
              </a:solidFill>
              <a:effectLst/>
              <a:latin typeface="+mn-lt"/>
              <a:ea typeface="+mn-ea"/>
              <a:cs typeface="+mn-cs"/>
            </a:rPr>
            <a:t>*</a:t>
          </a:r>
          <a:r>
            <a:rPr lang="en-GB" sz="1100">
              <a:solidFill>
                <a:schemeClr val="dk1"/>
              </a:solidFill>
              <a:effectLst/>
              <a:latin typeface="+mn-lt"/>
              <a:ea typeface="+mn-ea"/>
              <a:cs typeface="+mn-cs"/>
            </a:rPr>
            <a:t> period and by periods of time since diagnosis; 0-1 years, 1-2 years, 2-5 years, 5-10 years, 10-15 years and 15-20 years.  In the UK our study shows around 1.8 million people are living with and beyond cancer, having had a cancer diagnosis in the 20-year</a:t>
          </a:r>
          <a:r>
            <a:rPr lang="en-GB" sz="1100">
              <a:solidFill>
                <a:srgbClr val="FF0000"/>
              </a:solidFill>
              <a:effectLst/>
              <a:latin typeface="+mn-lt"/>
              <a:ea typeface="+mn-ea"/>
              <a:cs typeface="+mn-cs"/>
            </a:rPr>
            <a:t>*</a:t>
          </a:r>
          <a:r>
            <a:rPr lang="en-GB" sz="1100">
              <a:solidFill>
                <a:schemeClr val="dk1"/>
              </a:solidFill>
              <a:effectLst/>
              <a:latin typeface="+mn-lt"/>
              <a:ea typeface="+mn-ea"/>
              <a:cs typeface="+mn-cs"/>
            </a:rPr>
            <a:t> period between 1991 and 2010.  Of these, 10%(183,887) were diagnosed at the start of the period, between 1991 and 1995, so have been living with and beyond cancer for 15 to 20 years.  Of the more recently diagnosed, 13% (235,596) have been living with cancer for up to one year.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Segmenting the prevalent population in this way provides an insight into how many people have recently been diagnosed with cancer, and how many are longer term survivors.  The total prevalence figures for the 20-year</a:t>
          </a:r>
          <a:r>
            <a:rPr lang="en-GB" sz="1100">
              <a:solidFill>
                <a:srgbClr val="FF0000"/>
              </a:solidFill>
              <a:effectLst/>
              <a:latin typeface="+mn-lt"/>
              <a:ea typeface="+mn-ea"/>
              <a:cs typeface="+mn-cs"/>
            </a:rPr>
            <a:t>*</a:t>
          </a:r>
          <a:r>
            <a:rPr lang="en-GB" sz="1100">
              <a:solidFill>
                <a:schemeClr val="dk1"/>
              </a:solidFill>
              <a:effectLst/>
              <a:latin typeface="+mn-lt"/>
              <a:ea typeface="+mn-ea"/>
              <a:cs typeface="+mn-cs"/>
            </a:rPr>
            <a:t> period is a useful indicator of the burden of cancer as a whole, however patient needs and experiences will vary over time after diagnosis.  Segmenting the prevalent population by time since diagnosis can therefore help to inform health care service planning.</a:t>
          </a:r>
        </a:p>
        <a:p>
          <a:r>
            <a:rPr lang="en-GB" sz="1100">
              <a:solidFill>
                <a:schemeClr val="dk1"/>
              </a:solidFill>
              <a:effectLst/>
              <a:latin typeface="+mn-lt"/>
              <a:ea typeface="+mn-ea"/>
              <a:cs typeface="+mn-cs"/>
            </a:rPr>
            <a:t> </a:t>
          </a:r>
        </a:p>
        <a:p>
          <a:r>
            <a:rPr lang="en-GB" sz="1100" b="1" i="0">
              <a:solidFill>
                <a:srgbClr val="00A246"/>
              </a:solidFill>
              <a:effectLst/>
              <a:latin typeface="+mn-lt"/>
              <a:ea typeface="+mn-ea"/>
              <a:cs typeface="+mn-cs"/>
            </a:rPr>
            <a:t>What is the difference in the analysis by “age at diagnosis” and “age at end of 2010”?</a:t>
          </a:r>
          <a:endParaRPr lang="en-GB" sz="1100" i="0">
            <a:solidFill>
              <a:srgbClr val="00A246"/>
            </a:solidFill>
            <a:effectLst/>
            <a:latin typeface="+mn-lt"/>
            <a:ea typeface="+mn-ea"/>
            <a:cs typeface="+mn-cs"/>
          </a:endParaRPr>
        </a:p>
        <a:p>
          <a:r>
            <a:rPr lang="en-GB" sz="1100">
              <a:solidFill>
                <a:schemeClr val="dk1"/>
              </a:solidFill>
              <a:effectLst/>
              <a:latin typeface="+mn-lt"/>
              <a:ea typeface="+mn-ea"/>
              <a:cs typeface="+mn-cs"/>
            </a:rPr>
            <a:t>We have provided cancer prevalence data by both </a:t>
          </a:r>
          <a:r>
            <a:rPr lang="en-GB" sz="1100" i="1">
              <a:solidFill>
                <a:schemeClr val="dk1"/>
              </a:solidFill>
              <a:effectLst/>
              <a:latin typeface="+mn-lt"/>
              <a:ea typeface="+mn-ea"/>
              <a:cs typeface="+mn-cs"/>
            </a:rPr>
            <a:t>age at diagnosis</a:t>
          </a:r>
          <a:r>
            <a:rPr lang="en-GB" sz="1100">
              <a:solidFill>
                <a:schemeClr val="dk1"/>
              </a:solidFill>
              <a:effectLst/>
              <a:latin typeface="+mn-lt"/>
              <a:ea typeface="+mn-ea"/>
              <a:cs typeface="+mn-cs"/>
            </a:rPr>
            <a:t> and </a:t>
          </a:r>
          <a:r>
            <a:rPr lang="en-GB" sz="1100" i="1">
              <a:solidFill>
                <a:schemeClr val="dk1"/>
              </a:solidFill>
              <a:effectLst/>
              <a:latin typeface="+mn-lt"/>
              <a:ea typeface="+mn-ea"/>
              <a:cs typeface="+mn-cs"/>
            </a:rPr>
            <a:t>age at end of 2010</a:t>
          </a:r>
          <a:r>
            <a:rPr lang="en-GB" sz="1100">
              <a:solidFill>
                <a:schemeClr val="dk1"/>
              </a:solidFill>
              <a:effectLst/>
              <a:latin typeface="+mn-lt"/>
              <a:ea typeface="+mn-ea"/>
              <a:cs typeface="+mn-cs"/>
            </a:rPr>
            <a:t>.  Both sets of figures provide us with valuable information.  By looking at </a:t>
          </a:r>
          <a:r>
            <a:rPr lang="en-GB" sz="1100" i="1">
              <a:solidFill>
                <a:schemeClr val="dk1"/>
              </a:solidFill>
              <a:effectLst/>
              <a:latin typeface="+mn-lt"/>
              <a:ea typeface="+mn-ea"/>
              <a:cs typeface="+mn-cs"/>
            </a:rPr>
            <a:t>age at diagnosis</a:t>
          </a:r>
          <a:r>
            <a:rPr lang="en-GB" sz="1100">
              <a:solidFill>
                <a:schemeClr val="dk1"/>
              </a:solidFill>
              <a:effectLst/>
              <a:latin typeface="+mn-lt"/>
              <a:ea typeface="+mn-ea"/>
              <a:cs typeface="+mn-cs"/>
            </a:rPr>
            <a:t> we can look at how old people were at the time of their diagnosis and then how long they have been living with and beyond cancer. For example, for people in the UK diagnosed with cancer in the last 20 years</a:t>
          </a:r>
          <a:r>
            <a:rPr lang="en-GB" sz="1100">
              <a:solidFill>
                <a:srgbClr val="FF0000"/>
              </a:solidFill>
              <a:effectLst/>
              <a:latin typeface="+mn-lt"/>
              <a:ea typeface="+mn-ea"/>
              <a:cs typeface="+mn-cs"/>
            </a:rPr>
            <a:t>*</a:t>
          </a:r>
          <a:r>
            <a:rPr lang="en-GB" sz="1100">
              <a:solidFill>
                <a:schemeClr val="dk1"/>
              </a:solidFill>
              <a:effectLst/>
              <a:latin typeface="+mn-lt"/>
              <a:ea typeface="+mn-ea"/>
              <a:cs typeface="+mn-cs"/>
            </a:rPr>
            <a:t> and who were aged 45 to 49 when first diagnosed, 17% (21,185) were diagnosed 15-20 years ago, compared to 10% (12,027) in the last year. </a:t>
          </a:r>
        </a:p>
        <a:p>
          <a:r>
            <a:rPr lang="en-GB" sz="1100"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analysis by </a:t>
          </a:r>
          <a:r>
            <a:rPr lang="en-GB" sz="1100" i="1">
              <a:solidFill>
                <a:schemeClr val="dk1"/>
              </a:solidFill>
              <a:effectLst/>
              <a:latin typeface="+mn-lt"/>
              <a:ea typeface="+mn-ea"/>
              <a:cs typeface="+mn-cs"/>
            </a:rPr>
            <a:t>age at the end of 2010</a:t>
          </a:r>
          <a:r>
            <a:rPr lang="en-GB" sz="1100">
              <a:solidFill>
                <a:schemeClr val="dk1"/>
              </a:solidFill>
              <a:effectLst/>
              <a:latin typeface="+mn-lt"/>
              <a:ea typeface="+mn-ea"/>
              <a:cs typeface="+mn-cs"/>
            </a:rPr>
            <a:t> is useful in showing us the attained age of people that have previously been diagnosed with cancer. For example, for people in the UK aged 50-64 at the end of 2010, 9% (41,117) were diagnosed with cancer for the first time 15-20 years ago, compared to 14% (67,683) in the last year. More women than men overall are living with and beyond cancer in this age group (310,407 women compared to 170,037 men).   </a:t>
          </a:r>
        </a:p>
        <a:p>
          <a:r>
            <a:rPr lang="en-GB" sz="1100">
              <a:solidFill>
                <a:schemeClr val="dk1"/>
              </a:solidFill>
              <a:effectLst/>
              <a:latin typeface="+mn-lt"/>
              <a:ea typeface="+mn-ea"/>
              <a:cs typeface="+mn-cs"/>
            </a:rPr>
            <a:t> </a:t>
          </a:r>
        </a:p>
        <a:p>
          <a:r>
            <a:rPr lang="en-GB" sz="1100" b="1" i="0">
              <a:solidFill>
                <a:srgbClr val="00A246"/>
              </a:solidFill>
              <a:effectLst/>
              <a:latin typeface="+mn-lt"/>
              <a:ea typeface="+mn-ea"/>
              <a:cs typeface="+mn-cs"/>
            </a:rPr>
            <a:t>How are our deprivation prevalence data calculated? </a:t>
          </a:r>
          <a:endParaRPr lang="en-GB" sz="1100" i="0">
            <a:solidFill>
              <a:srgbClr val="00A246"/>
            </a:solidFill>
            <a:effectLst/>
            <a:latin typeface="+mn-lt"/>
            <a:ea typeface="+mn-ea"/>
            <a:cs typeface="+mn-cs"/>
          </a:endParaRPr>
        </a:p>
        <a:p>
          <a:r>
            <a:rPr lang="en-GB" sz="1100">
              <a:solidFill>
                <a:schemeClr val="dk1"/>
              </a:solidFill>
              <a:effectLst/>
              <a:latin typeface="+mn-lt"/>
              <a:ea typeface="+mn-ea"/>
              <a:cs typeface="+mn-cs"/>
            </a:rPr>
            <a:t>Our deprivation analyses are for England only. Our analysis looks at where the cancer survivors lived at the time of diagnosis, and then identifies a deprivation score based on their residence.  The deprivation scores are grouped into quintiles. Deprivation quintiles are population-based quintiles of the Index of Multiple Deprivation (IMD) (from the Department of Communities and Local Government). We have used the income domain of the IMD for our prevalence analysis. For example, for the number of people in England that were diagnosed with cancer over the 10-year period 2001-2010, 250,073 (23%) lived in the least deprived (quintile 1) areas at the time of their diagnosis compared to 170,310 (15%) in the most deprived (quintile 5).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Our study focuses on deprivation analysis for people diagnosed with cancer in the 10-year period 2001-2010.  Therefore the 10-15 and 15-20 year time periods since diagnosis that we have used for the other prevalence analyses are not provided here.  We will explore deprivation analysis over longer periods in later phases of this project.</a:t>
          </a:r>
        </a:p>
        <a:p>
          <a:r>
            <a:rPr lang="en-GB" sz="1100"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i="0">
              <a:solidFill>
                <a:srgbClr val="00A246"/>
              </a:solidFill>
              <a:effectLst/>
              <a:latin typeface="+mn-lt"/>
              <a:ea typeface="+mn-ea"/>
              <a:cs typeface="+mn-cs"/>
            </a:rPr>
            <a:t>What are Strategic Clinical Networks?</a:t>
          </a:r>
          <a:endParaRPr lang="en-GB" sz="1100" i="0">
            <a:solidFill>
              <a:srgbClr val="00A246"/>
            </a:solidFill>
            <a:effectLst/>
            <a:latin typeface="+mn-lt"/>
            <a:ea typeface="+mn-ea"/>
            <a:cs typeface="+mn-cs"/>
          </a:endParaRPr>
        </a:p>
        <a:p>
          <a:r>
            <a:rPr lang="en-GB" sz="1100">
              <a:solidFill>
                <a:schemeClr val="dk1"/>
              </a:solidFill>
              <a:effectLst/>
              <a:latin typeface="+mn-lt"/>
              <a:ea typeface="+mn-ea"/>
              <a:cs typeface="+mn-cs"/>
            </a:rPr>
            <a:t>This spreadsheet includes prevalence analysis by Strategic Clinical Networks.  This is based on where cancer survivors lived at the time of diagnosis. There are 12 Strategic Clinical Networks (SCNs) in England, which are new locality classifications created in April 2013 by the NHS Commissioning Board.  The SCNs bring together health professionals to support commissioners, with the aim to improve the quality of care and outcomes for patients</a:t>
          </a:r>
          <a:r>
            <a:rPr lang="en-GB" sz="1100" baseline="30000">
              <a:solidFill>
                <a:schemeClr val="dk1"/>
              </a:solidFill>
              <a:effectLst/>
              <a:latin typeface="+mn-lt"/>
              <a:ea typeface="+mn-ea"/>
              <a:cs typeface="+mn-cs"/>
            </a:rPr>
            <a:t>2</a:t>
          </a:r>
          <a:r>
            <a:rPr lang="en-GB" sz="1100" i="1">
              <a:solidFill>
                <a:schemeClr val="dk1"/>
              </a:solidFill>
              <a:effectLst/>
              <a:latin typeface="+mn-lt"/>
              <a:ea typeface="+mn-ea"/>
              <a:cs typeface="+mn-cs"/>
            </a:rPr>
            <a:t>.</a:t>
          </a:r>
          <a:r>
            <a:rPr lang="en-GB" sz="1100">
              <a:solidFill>
                <a:schemeClr val="dk1"/>
              </a:solidFill>
              <a:effectLst/>
              <a:latin typeface="+mn-lt"/>
              <a:ea typeface="+mn-ea"/>
              <a:cs typeface="+mn-cs"/>
            </a:rPr>
            <a:t>  The next phases of the </a:t>
          </a:r>
          <a:r>
            <a:rPr lang="en-GB" sz="1100" b="1" i="1">
              <a:solidFill>
                <a:schemeClr val="dk1"/>
              </a:solidFill>
              <a:effectLst/>
              <a:latin typeface="+mn-lt"/>
              <a:ea typeface="+mn-ea"/>
              <a:cs typeface="+mn-cs"/>
            </a:rPr>
            <a:t>Segmenting the Cancer Population Project</a:t>
          </a:r>
          <a:r>
            <a:rPr lang="en-GB" sz="1100">
              <a:solidFill>
                <a:schemeClr val="dk1"/>
              </a:solidFill>
              <a:effectLst/>
              <a:latin typeface="+mn-lt"/>
              <a:ea typeface="+mn-ea"/>
              <a:cs typeface="+mn-cs"/>
            </a:rPr>
            <a:t> will involve analyses by extra localities, such as Clinical Commissioning Groups (CCGs) for England and relevant localities in Northern Ireland, Scotland and Wales, where possible.</a:t>
          </a:r>
          <a:r>
            <a:rPr lang="en-GB" sz="1100"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b="1" i="0">
              <a:solidFill>
                <a:srgbClr val="00A246"/>
              </a:solidFill>
              <a:effectLst/>
              <a:latin typeface="+mn-lt"/>
              <a:ea typeface="+mn-ea"/>
              <a:cs typeface="+mn-cs"/>
            </a:rPr>
            <a:t>Why have we only used data up to 2010?</a:t>
          </a:r>
          <a:endParaRPr lang="en-GB" sz="1100" i="0">
            <a:solidFill>
              <a:srgbClr val="00A246"/>
            </a:solidFill>
            <a:effectLst/>
            <a:latin typeface="+mn-lt"/>
            <a:ea typeface="+mn-ea"/>
            <a:cs typeface="+mn-cs"/>
          </a:endParaRPr>
        </a:p>
        <a:p>
          <a:r>
            <a:rPr lang="en-GB" sz="1100" b="1">
              <a:solidFill>
                <a:srgbClr val="FF0000"/>
              </a:solidFill>
              <a:effectLst/>
              <a:latin typeface="+mn-lt"/>
              <a:ea typeface="+mn-ea"/>
              <a:cs typeface="+mn-cs"/>
            </a:rPr>
            <a:t>***</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Cancer incidence and mortality data are subject to a number of quality assurance processes before they are available for national analysis.  As such, at the time of analyses the latest National Cancer Data Repository available was for the year 2010.</a:t>
          </a:r>
        </a:p>
        <a:p>
          <a:r>
            <a:rPr lang="en-GB" sz="1100">
              <a:solidFill>
                <a:schemeClr val="dk1"/>
              </a:solidFill>
              <a:effectLst/>
              <a:latin typeface="+mn-lt"/>
              <a:ea typeface="+mn-ea"/>
              <a:cs typeface="+mn-cs"/>
            </a:rPr>
            <a:t> </a:t>
          </a:r>
        </a:p>
        <a:p>
          <a:r>
            <a:rPr lang="en-GB" sz="1100" b="1">
              <a:solidFill>
                <a:srgbClr val="00A246"/>
              </a:solidFill>
              <a:effectLst/>
              <a:latin typeface="+mn-lt"/>
              <a:ea typeface="+mn-ea"/>
              <a:cs typeface="+mn-cs"/>
            </a:rPr>
            <a:t>Any questions?</a:t>
          </a:r>
          <a:endParaRPr lang="en-GB" sz="1100">
            <a:solidFill>
              <a:srgbClr val="00A246"/>
            </a:solidFill>
            <a:effectLst/>
            <a:latin typeface="+mn-lt"/>
            <a:ea typeface="+mn-ea"/>
            <a:cs typeface="+mn-cs"/>
          </a:endParaRPr>
        </a:p>
        <a:p>
          <a:r>
            <a:rPr lang="en-GB" sz="1100">
              <a:solidFill>
                <a:schemeClr val="dk1"/>
              </a:solidFill>
              <a:effectLst/>
              <a:latin typeface="+mn-lt"/>
              <a:ea typeface="+mn-ea"/>
              <a:cs typeface="+mn-cs"/>
            </a:rPr>
            <a:t>If you wish to have support in interpreting the results you can contact </a:t>
          </a:r>
          <a:r>
            <a:rPr lang="en-GB" sz="1100" u="sng">
              <a:solidFill>
                <a:srgbClr val="0070C0"/>
              </a:solidFill>
              <a:effectLst/>
              <a:latin typeface="+mn-lt"/>
              <a:ea typeface="+mn-ea"/>
              <a:cs typeface="+mn-cs"/>
            </a:rPr>
            <a:t>enquiries@ncin.org.uk</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a:t>
          </a:r>
        </a:p>
        <a:p>
          <a:r>
            <a:rPr lang="en-GB" sz="1100" b="1">
              <a:solidFill>
                <a:srgbClr val="00A246"/>
              </a:solidFill>
              <a:effectLst/>
              <a:latin typeface="+mn-lt"/>
              <a:ea typeface="+mn-ea"/>
              <a:cs typeface="+mn-cs"/>
            </a:rPr>
            <a:t>Acknowledgements</a:t>
          </a:r>
          <a:endParaRPr lang="en-GB" sz="1100">
            <a:solidFill>
              <a:srgbClr val="00A246"/>
            </a:solidFill>
            <a:effectLst/>
            <a:latin typeface="+mn-lt"/>
            <a:ea typeface="+mn-ea"/>
            <a:cs typeface="+mn-cs"/>
          </a:endParaRPr>
        </a:p>
        <a:p>
          <a:r>
            <a:rPr lang="en-GB" sz="1100">
              <a:solidFill>
                <a:schemeClr val="dk1"/>
              </a:solidFill>
              <a:effectLst/>
              <a:latin typeface="+mn-lt"/>
              <a:ea typeface="+mn-ea"/>
              <a:cs typeface="+mn-cs"/>
            </a:rPr>
            <a:t>We acknowledge the use of data for this analysis collected by cancer registries across the UK, provided to us and validated by the Information Services Division Scotland, Welsh Cancer Intelligence Surveillance Unit, Northern Ireland Cancer Registry, and by the</a:t>
          </a:r>
        </a:p>
        <a:p>
          <a:r>
            <a:rPr lang="en-GB" sz="1100">
              <a:solidFill>
                <a:schemeClr val="dk1"/>
              </a:solidFill>
              <a:effectLst/>
              <a:latin typeface="+mn-lt"/>
              <a:ea typeface="+mn-ea"/>
              <a:cs typeface="+mn-cs"/>
            </a:rPr>
            <a:t>Office for National Statistics for England.  </a:t>
          </a:r>
        </a:p>
        <a:p>
          <a:r>
            <a:rPr lang="en-GB" sz="1100">
              <a:solidFill>
                <a:schemeClr val="dk1"/>
              </a:solidFill>
              <a:effectLst/>
              <a:latin typeface="+mn-lt"/>
              <a:ea typeface="+mn-ea"/>
              <a:cs typeface="+mn-cs"/>
            </a:rPr>
            <a:t> </a:t>
          </a:r>
        </a:p>
        <a:p>
          <a:r>
            <a:rPr lang="en-GB" sz="1100" b="1">
              <a:solidFill>
                <a:srgbClr val="00A246"/>
              </a:solidFill>
              <a:effectLst/>
              <a:latin typeface="+mn-lt"/>
              <a:ea typeface="+mn-ea"/>
              <a:cs typeface="+mn-cs"/>
            </a:rPr>
            <a:t>References</a:t>
          </a:r>
          <a:endParaRPr lang="en-GB" sz="1100">
            <a:solidFill>
              <a:srgbClr val="00A246"/>
            </a:solidFill>
            <a:effectLst/>
            <a:latin typeface="+mn-lt"/>
            <a:ea typeface="+mn-ea"/>
            <a:cs typeface="+mn-cs"/>
          </a:endParaRPr>
        </a:p>
        <a:p>
          <a:pPr marL="228600" indent="-228600">
            <a:buFont typeface="+mj-lt"/>
            <a:buAutoNum type="arabicPeriod"/>
          </a:pPr>
          <a:r>
            <a:rPr lang="en-GB" sz="1100">
              <a:solidFill>
                <a:schemeClr val="dk1"/>
              </a:solidFill>
              <a:effectLst/>
              <a:latin typeface="+mn-lt"/>
              <a:ea typeface="+mn-ea"/>
              <a:cs typeface="+mn-cs"/>
            </a:rPr>
            <a:t>J Maddams, D Brewster, A Gavin, et al. </a:t>
          </a:r>
          <a:r>
            <a:rPr lang="en-GB" sz="1100" u="sng">
              <a:solidFill>
                <a:schemeClr val="dk1"/>
              </a:solidFill>
              <a:effectLst/>
              <a:latin typeface="+mn-lt"/>
              <a:ea typeface="+mn-ea"/>
              <a:cs typeface="+mn-cs"/>
              <a:hlinkClick xmlns:r="http://schemas.openxmlformats.org/officeDocument/2006/relationships" r:id=""/>
            </a:rPr>
            <a:t>Cancer Prevalence in the United Kingdom: estimates for 2008</a:t>
          </a:r>
          <a:r>
            <a:rPr lang="en-GB" sz="1100">
              <a:solidFill>
                <a:schemeClr val="dk1"/>
              </a:solidFill>
              <a:effectLst/>
              <a:latin typeface="+mn-lt"/>
              <a:ea typeface="+mn-ea"/>
              <a:cs typeface="+mn-cs"/>
            </a:rPr>
            <a:t>. Br J Cancer 2009; 101(3):541–547.</a:t>
          </a:r>
        </a:p>
        <a:p>
          <a:pPr marL="228600" indent="-228600">
            <a:buFont typeface="+mj-lt"/>
            <a:buAutoNum type="arabicPeriod"/>
          </a:pPr>
          <a:r>
            <a:rPr lang="en-GB" sz="1100">
              <a:solidFill>
                <a:schemeClr val="dk1"/>
              </a:solidFill>
              <a:effectLst/>
              <a:latin typeface="+mn-lt"/>
              <a:ea typeface="+mn-ea"/>
              <a:cs typeface="+mn-cs"/>
            </a:rPr>
            <a:t>NHS Commissioning Board.  Strategic Clinical Networks - frequently asked questions (FAQ). Retrieved October 2013 from </a:t>
          </a:r>
          <a:r>
            <a:rPr lang="en-GB" sz="1100" u="sng">
              <a:solidFill>
                <a:schemeClr val="dk1"/>
              </a:solidFill>
              <a:effectLst/>
              <a:latin typeface="+mn-lt"/>
              <a:ea typeface="+mn-ea"/>
              <a:cs typeface="+mn-cs"/>
              <a:hlinkClick xmlns:r="http://schemas.openxmlformats.org/officeDocument/2006/relationships" r:id=""/>
            </a:rPr>
            <a:t>http://www.england.nhs.uk/wp-content/uploads/2012/11/scn-faq.pdf</a:t>
          </a:r>
          <a:r>
            <a:rPr lang="en-GB" sz="1100" u="sng">
              <a:solidFill>
                <a:schemeClr val="dk1"/>
              </a:solidFill>
              <a:effectLst/>
              <a:latin typeface="+mn-lt"/>
              <a:ea typeface="+mn-ea"/>
              <a:cs typeface="+mn-cs"/>
            </a:rPr>
            <a:t>.</a:t>
          </a:r>
          <a:r>
            <a:rPr lang="en-GB" sz="1100">
              <a:solidFill>
                <a:schemeClr val="dk1"/>
              </a:solidFill>
              <a:effectLst/>
              <a:latin typeface="+mn-lt"/>
              <a:ea typeface="+mn-ea"/>
              <a:cs typeface="+mn-cs"/>
            </a:rPr>
            <a:t>  </a:t>
          </a:r>
        </a:p>
        <a:p>
          <a:pPr marL="228600" indent="-228600">
            <a:buFont typeface="+mj-lt"/>
            <a:buAutoNum type="arabicPeriod"/>
          </a:pPr>
          <a:r>
            <a:rPr lang="en-GB" sz="1100">
              <a:solidFill>
                <a:schemeClr val="dk1"/>
              </a:solidFill>
              <a:effectLst/>
              <a:latin typeface="+mn-lt"/>
              <a:ea typeface="+mn-ea"/>
              <a:cs typeface="+mn-cs"/>
            </a:rPr>
            <a:t>Macmillan-NCIN Poster. Segmenting the 2 million.  Retrieved November 2013 from </a:t>
          </a:r>
          <a:r>
            <a:rPr lang="en-GB" sz="1100" u="sng">
              <a:solidFill>
                <a:schemeClr val="dk1"/>
              </a:solidFill>
              <a:effectLst/>
              <a:latin typeface="+mn-lt"/>
              <a:ea typeface="+mn-ea"/>
              <a:cs typeface="+mn-cs"/>
              <a:hlinkClick xmlns:r="http://schemas.openxmlformats.org/officeDocument/2006/relationships" r:id=""/>
            </a:rPr>
            <a:t>http://www.ncin.org.uk/view?rid=2440</a:t>
          </a:r>
          <a:r>
            <a:rPr lang="en-GB" sz="1100">
              <a:solidFill>
                <a:schemeClr val="dk1"/>
              </a:solidFill>
              <a:effectLst/>
              <a:latin typeface="+mn-lt"/>
              <a:ea typeface="+mn-ea"/>
              <a:cs typeface="+mn-cs"/>
            </a:rPr>
            <a:t>.</a:t>
          </a:r>
        </a:p>
        <a:p>
          <a:endParaRPr lang="en-GB" sz="1100"/>
        </a:p>
      </xdr:txBody>
    </xdr:sp>
    <xdr:clientData/>
  </xdr:twoCellAnchor>
  <xdr:twoCellAnchor>
    <xdr:from>
      <xdr:col>1</xdr:col>
      <xdr:colOff>324971</xdr:colOff>
      <xdr:row>22</xdr:row>
      <xdr:rowOff>560</xdr:rowOff>
    </xdr:from>
    <xdr:to>
      <xdr:col>3</xdr:col>
      <xdr:colOff>3843617</xdr:colOff>
      <xdr:row>27</xdr:row>
      <xdr:rowOff>123265</xdr:rowOff>
    </xdr:to>
    <xdr:sp macro="" textlink="">
      <xdr:nvSpPr>
        <xdr:cNvPr id="3" name="TextBox 2"/>
        <xdr:cNvSpPr txBox="1"/>
      </xdr:nvSpPr>
      <xdr:spPr>
        <a:xfrm>
          <a:off x="477371" y="4401110"/>
          <a:ext cx="4061571" cy="1475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itchFamily="2" charset="2"/>
            <a:buChar char="§"/>
          </a:pPr>
          <a:r>
            <a:rPr lang="en-GB" sz="1100" b="1">
              <a:solidFill>
                <a:srgbClr val="00A246"/>
              </a:solidFill>
            </a:rPr>
            <a:t>Background of</a:t>
          </a:r>
          <a:r>
            <a:rPr lang="en-GB" sz="1100" b="1" baseline="0">
              <a:solidFill>
                <a:srgbClr val="00A246"/>
              </a:solidFill>
            </a:rPr>
            <a:t> the Macmillan-NCIN Work Plan</a:t>
          </a:r>
        </a:p>
        <a:p>
          <a:pPr marL="171450" indent="-171450">
            <a:buFont typeface="Wingdings" pitchFamily="2" charset="2"/>
            <a:buChar char="§"/>
          </a:pPr>
          <a:r>
            <a:rPr lang="en-GB" sz="1100" b="1" baseline="0">
              <a:solidFill>
                <a:srgbClr val="00A246"/>
              </a:solidFill>
            </a:rPr>
            <a:t>The Segmenting the Cancer Population Project</a:t>
          </a:r>
        </a:p>
        <a:p>
          <a:pPr marL="171450" indent="-171450">
            <a:buFont typeface="Wingdings" pitchFamily="2" charset="2"/>
            <a:buChar char="§"/>
          </a:pPr>
          <a:r>
            <a:rPr lang="en-GB" sz="1100" b="1" baseline="0">
              <a:solidFill>
                <a:srgbClr val="00A246"/>
              </a:solidFill>
            </a:rPr>
            <a:t>What is cancer prevalence?</a:t>
          </a:r>
        </a:p>
        <a:p>
          <a:pPr marL="171450" indent="-171450">
            <a:buFont typeface="Wingdings" pitchFamily="2" charset="2"/>
            <a:buChar char="§"/>
          </a:pPr>
          <a:r>
            <a:rPr lang="en-GB" sz="1100" b="1" baseline="0">
              <a:solidFill>
                <a:srgbClr val="00A246"/>
              </a:solidFill>
            </a:rPr>
            <a:t>What timeframe do our cancer prevalence statistics relate to?</a:t>
          </a:r>
        </a:p>
        <a:p>
          <a:pPr marL="171450" indent="-171450">
            <a:buFont typeface="Wingdings" pitchFamily="2" charset="2"/>
            <a:buChar char="§"/>
          </a:pPr>
          <a:r>
            <a:rPr lang="en-GB" sz="1100" b="1" baseline="0">
              <a:solidFill>
                <a:srgbClr val="00A246"/>
              </a:solidFill>
            </a:rPr>
            <a:t>What methods and data have we used?</a:t>
          </a:r>
        </a:p>
        <a:p>
          <a:pPr marL="171450" indent="-171450">
            <a:buFont typeface="Wingdings" pitchFamily="2" charset="2"/>
            <a:buChar char="§"/>
          </a:pPr>
          <a:r>
            <a:rPr lang="en-GB" sz="1100" b="1" baseline="0">
              <a:solidFill>
                <a:srgbClr val="00A246"/>
              </a:solidFill>
            </a:rPr>
            <a:t>What is our definition for "all cancers"?</a:t>
          </a:r>
        </a:p>
        <a:p>
          <a:pPr marL="171450" indent="-171450" eaLnBrk="1" fontAlgn="auto" latinLnBrk="0" hangingPunct="1">
            <a:buFont typeface="Wingdings" pitchFamily="2" charset="2"/>
            <a:buChar char="§"/>
          </a:pPr>
          <a:r>
            <a:rPr lang="en-GB" sz="1100" b="1" i="0">
              <a:solidFill>
                <a:srgbClr val="00A246"/>
              </a:solidFill>
              <a:effectLst/>
              <a:latin typeface="+mn-lt"/>
              <a:ea typeface="+mn-ea"/>
              <a:cs typeface="+mn-cs"/>
            </a:rPr>
            <a:t>How does our prevalence data compare to others?</a:t>
          </a:r>
          <a:endParaRPr lang="en-GB" b="1" i="0">
            <a:solidFill>
              <a:srgbClr val="00A246"/>
            </a:solidFill>
            <a:effectLst/>
          </a:endParaRPr>
        </a:p>
        <a:p>
          <a:pPr marL="171450" indent="-171450">
            <a:buFont typeface="Wingdings" pitchFamily="2" charset="2"/>
            <a:buChar char="§"/>
          </a:pPr>
          <a:r>
            <a:rPr lang="en-GB" sz="1100" b="1">
              <a:solidFill>
                <a:srgbClr val="00A246"/>
              </a:solidFill>
              <a:effectLst/>
              <a:latin typeface="+mn-lt"/>
              <a:ea typeface="+mn-ea"/>
              <a:cs typeface="+mn-cs"/>
            </a:rPr>
            <a:t>What does "time</a:t>
          </a:r>
          <a:r>
            <a:rPr lang="en-GB" sz="1100" b="1" baseline="0">
              <a:solidFill>
                <a:srgbClr val="00A246"/>
              </a:solidFill>
              <a:effectLst/>
              <a:latin typeface="+mn-lt"/>
              <a:ea typeface="+mn-ea"/>
              <a:cs typeface="+mn-cs"/>
            </a:rPr>
            <a:t> since diagnosis" mean?</a:t>
          </a:r>
          <a:endParaRPr lang="en-GB" b="1">
            <a:solidFill>
              <a:srgbClr val="00A246"/>
            </a:solidFill>
            <a:effectLst/>
          </a:endParaRPr>
        </a:p>
      </xdr:txBody>
    </xdr:sp>
    <xdr:clientData/>
  </xdr:twoCellAnchor>
  <xdr:twoCellAnchor>
    <xdr:from>
      <xdr:col>3</xdr:col>
      <xdr:colOff>3917576</xdr:colOff>
      <xdr:row>22</xdr:row>
      <xdr:rowOff>2802</xdr:rowOff>
    </xdr:from>
    <xdr:to>
      <xdr:col>4</xdr:col>
      <xdr:colOff>398929</xdr:colOff>
      <xdr:row>27</xdr:row>
      <xdr:rowOff>123265</xdr:rowOff>
    </xdr:to>
    <xdr:sp macro="" textlink="">
      <xdr:nvSpPr>
        <xdr:cNvPr id="6" name="TextBox 5"/>
        <xdr:cNvSpPr txBox="1"/>
      </xdr:nvSpPr>
      <xdr:spPr>
        <a:xfrm>
          <a:off x="4623547" y="4429126"/>
          <a:ext cx="4067735" cy="1487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indent="-171450" defTabSz="914400" eaLnBrk="1" fontAlgn="auto" latinLnBrk="0" hangingPunct="1">
            <a:lnSpc>
              <a:spcPct val="100000"/>
            </a:lnSpc>
            <a:spcBef>
              <a:spcPts val="0"/>
            </a:spcBef>
            <a:spcAft>
              <a:spcPts val="0"/>
            </a:spcAft>
            <a:buClrTx/>
            <a:buSzTx/>
            <a:buFont typeface="Wingdings" pitchFamily="2" charset="2"/>
            <a:buChar char="§"/>
            <a:tabLst/>
            <a:defRPr/>
          </a:pPr>
          <a:r>
            <a:rPr lang="en-GB" sz="1100" b="1" i="0">
              <a:solidFill>
                <a:srgbClr val="00A246"/>
              </a:solidFill>
              <a:effectLst/>
              <a:latin typeface="+mn-lt"/>
              <a:ea typeface="+mn-ea"/>
              <a:cs typeface="+mn-cs"/>
            </a:rPr>
            <a:t>What is the difference between</a:t>
          </a:r>
          <a:r>
            <a:rPr lang="en-GB" sz="1100" b="1" i="0" baseline="0">
              <a:solidFill>
                <a:srgbClr val="00A246"/>
              </a:solidFill>
              <a:effectLst/>
              <a:latin typeface="+mn-lt"/>
              <a:ea typeface="+mn-ea"/>
              <a:cs typeface="+mn-cs"/>
            </a:rPr>
            <a:t> </a:t>
          </a:r>
          <a:r>
            <a:rPr lang="en-GB" sz="1100" b="1" i="0">
              <a:solidFill>
                <a:srgbClr val="00A246"/>
              </a:solidFill>
              <a:effectLst/>
              <a:latin typeface="+mn-lt"/>
              <a:ea typeface="+mn-ea"/>
              <a:cs typeface="+mn-cs"/>
            </a:rPr>
            <a:t>“age at diagnosis” and “age at end of 2010”?</a:t>
          </a:r>
          <a:endParaRPr lang="en-GB" b="1" i="0">
            <a:solidFill>
              <a:srgbClr val="00A246"/>
            </a:solidFill>
            <a:effectLst/>
          </a:endParaRPr>
        </a:p>
        <a:p>
          <a:pPr marL="171450" marR="0" indent="-171450" defTabSz="914400" eaLnBrk="1" fontAlgn="auto" latinLnBrk="0" hangingPunct="1">
            <a:lnSpc>
              <a:spcPct val="100000"/>
            </a:lnSpc>
            <a:spcBef>
              <a:spcPts val="0"/>
            </a:spcBef>
            <a:spcAft>
              <a:spcPts val="0"/>
            </a:spcAft>
            <a:buClrTx/>
            <a:buSzTx/>
            <a:buFont typeface="Wingdings" pitchFamily="2" charset="2"/>
            <a:buChar char="§"/>
            <a:tabLst/>
            <a:defRPr/>
          </a:pPr>
          <a:r>
            <a:rPr lang="en-GB" sz="1100" b="1" i="0">
              <a:solidFill>
                <a:srgbClr val="00A246"/>
              </a:solidFill>
              <a:effectLst/>
              <a:latin typeface="+mn-lt"/>
              <a:ea typeface="+mn-ea"/>
              <a:cs typeface="+mn-cs"/>
            </a:rPr>
            <a:t>How are our deprivation prevalence data calculated? </a:t>
          </a:r>
          <a:endParaRPr lang="en-GB" b="1" i="0">
            <a:solidFill>
              <a:srgbClr val="00A246"/>
            </a:solidFill>
            <a:effectLst/>
          </a:endParaRPr>
        </a:p>
        <a:p>
          <a:pPr marL="171450" marR="0" indent="-171450" defTabSz="914400" eaLnBrk="1" fontAlgn="auto" latinLnBrk="0" hangingPunct="1">
            <a:lnSpc>
              <a:spcPct val="100000"/>
            </a:lnSpc>
            <a:spcBef>
              <a:spcPts val="0"/>
            </a:spcBef>
            <a:spcAft>
              <a:spcPts val="0"/>
            </a:spcAft>
            <a:buClrTx/>
            <a:buSzTx/>
            <a:buFont typeface="Wingdings" pitchFamily="2" charset="2"/>
            <a:buChar char="§"/>
            <a:tabLst/>
            <a:defRPr/>
          </a:pPr>
          <a:r>
            <a:rPr lang="en-GB" sz="1100" b="1" i="0">
              <a:solidFill>
                <a:srgbClr val="00A246"/>
              </a:solidFill>
              <a:effectLst/>
              <a:latin typeface="+mn-lt"/>
              <a:ea typeface="+mn-ea"/>
              <a:cs typeface="+mn-cs"/>
            </a:rPr>
            <a:t>What are Strategic Clinical Networks?</a:t>
          </a:r>
        </a:p>
        <a:p>
          <a:pPr marL="171450" marR="0" indent="-171450" defTabSz="914400" eaLnBrk="1" fontAlgn="auto" latinLnBrk="0" hangingPunct="1">
            <a:lnSpc>
              <a:spcPct val="100000"/>
            </a:lnSpc>
            <a:spcBef>
              <a:spcPts val="0"/>
            </a:spcBef>
            <a:spcAft>
              <a:spcPts val="0"/>
            </a:spcAft>
            <a:buClrTx/>
            <a:buSzTx/>
            <a:buFont typeface="Wingdings" pitchFamily="2" charset="2"/>
            <a:buChar char="§"/>
            <a:tabLst/>
            <a:defRPr/>
          </a:pPr>
          <a:r>
            <a:rPr lang="en-GB" sz="1100" b="1" i="0">
              <a:solidFill>
                <a:srgbClr val="00A246"/>
              </a:solidFill>
              <a:effectLst/>
              <a:latin typeface="+mn-lt"/>
              <a:ea typeface="+mn-ea"/>
              <a:cs typeface="+mn-cs"/>
            </a:rPr>
            <a:t>Why have we only used data up to 2010?</a:t>
          </a:r>
        </a:p>
        <a:p>
          <a:pPr marL="171450" marR="0" indent="-171450" defTabSz="914400" eaLnBrk="1" fontAlgn="auto" latinLnBrk="0" hangingPunct="1">
            <a:lnSpc>
              <a:spcPct val="100000"/>
            </a:lnSpc>
            <a:spcBef>
              <a:spcPts val="0"/>
            </a:spcBef>
            <a:spcAft>
              <a:spcPts val="0"/>
            </a:spcAft>
            <a:buClrTx/>
            <a:buSzTx/>
            <a:buFont typeface="Wingdings" pitchFamily="2" charset="2"/>
            <a:buChar char="§"/>
            <a:tabLst/>
            <a:defRPr/>
          </a:pPr>
          <a:r>
            <a:rPr lang="en-GB" sz="1100" b="1" i="0">
              <a:solidFill>
                <a:srgbClr val="00A246"/>
              </a:solidFill>
              <a:effectLst/>
              <a:latin typeface="+mn-lt"/>
              <a:ea typeface="+mn-ea"/>
              <a:cs typeface="+mn-cs"/>
            </a:rPr>
            <a:t>Any questions?</a:t>
          </a:r>
          <a:endParaRPr lang="en-GB" b="1" i="0">
            <a:solidFill>
              <a:srgbClr val="00A246"/>
            </a:solidFill>
            <a:effectLst/>
          </a:endParaRPr>
        </a:p>
        <a:p>
          <a:pPr marL="171450" marR="0" indent="-171450" defTabSz="914400" eaLnBrk="1" fontAlgn="auto" latinLnBrk="0" hangingPunct="1">
            <a:lnSpc>
              <a:spcPct val="100000"/>
            </a:lnSpc>
            <a:spcBef>
              <a:spcPts val="0"/>
            </a:spcBef>
            <a:spcAft>
              <a:spcPts val="0"/>
            </a:spcAft>
            <a:buClrTx/>
            <a:buSzTx/>
            <a:buFont typeface="Wingdings" pitchFamily="2" charset="2"/>
            <a:buChar char="§"/>
            <a:tabLst/>
            <a:defRPr/>
          </a:pPr>
          <a:r>
            <a:rPr lang="en-GB" b="1">
              <a:solidFill>
                <a:srgbClr val="00A246"/>
              </a:solidFill>
              <a:effectLst/>
            </a:rPr>
            <a:t>Acknowledgements</a:t>
          </a:r>
        </a:p>
        <a:p>
          <a:pPr marL="171450" marR="0" indent="-171450" defTabSz="914400" eaLnBrk="1" fontAlgn="auto" latinLnBrk="0" hangingPunct="1">
            <a:lnSpc>
              <a:spcPct val="100000"/>
            </a:lnSpc>
            <a:spcBef>
              <a:spcPts val="0"/>
            </a:spcBef>
            <a:spcAft>
              <a:spcPts val="0"/>
            </a:spcAft>
            <a:buClrTx/>
            <a:buSzTx/>
            <a:buFont typeface="Wingdings" pitchFamily="2" charset="2"/>
            <a:buChar char="§"/>
            <a:tabLst/>
            <a:defRPr/>
          </a:pPr>
          <a:r>
            <a:rPr lang="en-GB" b="1">
              <a:solidFill>
                <a:srgbClr val="00A246"/>
              </a:solidFill>
              <a:effectLst/>
            </a:rPr>
            <a:t>References</a:t>
          </a:r>
        </a:p>
        <a:p>
          <a:pPr marL="0" marR="0" indent="0" defTabSz="914400" eaLnBrk="1" fontAlgn="auto" latinLnBrk="0" hangingPunct="1">
            <a:lnSpc>
              <a:spcPct val="100000"/>
            </a:lnSpc>
            <a:spcBef>
              <a:spcPts val="0"/>
            </a:spcBef>
            <a:spcAft>
              <a:spcPts val="0"/>
            </a:spcAft>
            <a:buClrTx/>
            <a:buSzTx/>
            <a:buFontTx/>
            <a:buNone/>
            <a:tabLst/>
            <a:defRPr/>
          </a:pPr>
          <a:endParaRPr lang="en-GB">
            <a:effectLst/>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39</xdr:row>
      <xdr:rowOff>0</xdr:rowOff>
    </xdr:from>
    <xdr:to>
      <xdr:col>10</xdr:col>
      <xdr:colOff>2250</xdr:colOff>
      <xdr:row>56</xdr:row>
      <xdr:rowOff>106275</xdr:rowOff>
    </xdr:to>
    <xdr:graphicFrame macro="">
      <xdr:nvGraphicFramePr>
        <xdr:cNvPr id="7"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39</xdr:row>
      <xdr:rowOff>0</xdr:rowOff>
    </xdr:from>
    <xdr:to>
      <xdr:col>18</xdr:col>
      <xdr:colOff>2250</xdr:colOff>
      <xdr:row>56</xdr:row>
      <xdr:rowOff>106275</xdr:rowOff>
    </xdr:to>
    <xdr:graphicFrame macro="">
      <xdr:nvGraphicFramePr>
        <xdr:cNvPr id="8"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39</xdr:row>
      <xdr:rowOff>0</xdr:rowOff>
    </xdr:from>
    <xdr:to>
      <xdr:col>26</xdr:col>
      <xdr:colOff>2250</xdr:colOff>
      <xdr:row>56</xdr:row>
      <xdr:rowOff>106275</xdr:rowOff>
    </xdr:to>
    <xdr:graphicFrame macro="">
      <xdr:nvGraphicFramePr>
        <xdr:cNvPr id="9" name="Chart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177613</xdr:colOff>
      <xdr:row>2</xdr:row>
      <xdr:rowOff>11904</xdr:rowOff>
    </xdr:from>
    <xdr:to>
      <xdr:col>3</xdr:col>
      <xdr:colOff>261937</xdr:colOff>
      <xdr:row>6</xdr:row>
      <xdr:rowOff>95250</xdr:rowOff>
    </xdr:to>
    <xdr:pic>
      <xdr:nvPicPr>
        <xdr:cNvPr id="10" name="Picture 9"/>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39551" y="297654"/>
          <a:ext cx="1572605" cy="964409"/>
        </a:xfrm>
        <a:prstGeom prst="rect">
          <a:avLst/>
        </a:prstGeom>
      </xdr:spPr>
    </xdr:pic>
    <xdr:clientData/>
  </xdr:twoCellAnchor>
  <xdr:twoCellAnchor editAs="oneCell">
    <xdr:from>
      <xdr:col>25</xdr:col>
      <xdr:colOff>369093</xdr:colOff>
      <xdr:row>2</xdr:row>
      <xdr:rowOff>137319</xdr:rowOff>
    </xdr:from>
    <xdr:to>
      <xdr:col>25</xdr:col>
      <xdr:colOff>744538</xdr:colOff>
      <xdr:row>6</xdr:row>
      <xdr:rowOff>194467</xdr:rowOff>
    </xdr:to>
    <xdr:pic>
      <xdr:nvPicPr>
        <xdr:cNvPr id="12" name="Picture 11" descr="MAC logo dark.png"/>
        <xdr:cNvPicPr/>
      </xdr:nvPicPr>
      <xdr:blipFill>
        <a:blip xmlns:r="http://schemas.openxmlformats.org/officeDocument/2006/relationships" r:embed="rId5" cstate="print"/>
        <a:srcRect/>
        <a:stretch>
          <a:fillRect/>
        </a:stretch>
      </xdr:blipFill>
      <xdr:spPr bwMode="auto">
        <a:xfrm>
          <a:off x="16037718" y="423069"/>
          <a:ext cx="375445" cy="93821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42</xdr:row>
      <xdr:rowOff>0</xdr:rowOff>
    </xdr:from>
    <xdr:to>
      <xdr:col>10</xdr:col>
      <xdr:colOff>2250</xdr:colOff>
      <xdr:row>59</xdr:row>
      <xdr:rowOff>106275</xdr:rowOff>
    </xdr:to>
    <xdr:graphicFrame macro="">
      <xdr:nvGraphicFramePr>
        <xdr:cNvPr id="7"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42</xdr:row>
      <xdr:rowOff>0</xdr:rowOff>
    </xdr:from>
    <xdr:to>
      <xdr:col>18</xdr:col>
      <xdr:colOff>2250</xdr:colOff>
      <xdr:row>59</xdr:row>
      <xdr:rowOff>106275</xdr:rowOff>
    </xdr:to>
    <xdr:graphicFrame macro="">
      <xdr:nvGraphicFramePr>
        <xdr:cNvPr id="8"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42</xdr:row>
      <xdr:rowOff>0</xdr:rowOff>
    </xdr:from>
    <xdr:to>
      <xdr:col>26</xdr:col>
      <xdr:colOff>2250</xdr:colOff>
      <xdr:row>59</xdr:row>
      <xdr:rowOff>106275</xdr:rowOff>
    </xdr:to>
    <xdr:graphicFrame macro="">
      <xdr:nvGraphicFramePr>
        <xdr:cNvPr id="9" name="Chart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177613</xdr:colOff>
      <xdr:row>2</xdr:row>
      <xdr:rowOff>11903</xdr:rowOff>
    </xdr:from>
    <xdr:to>
      <xdr:col>3</xdr:col>
      <xdr:colOff>95250</xdr:colOff>
      <xdr:row>6</xdr:row>
      <xdr:rowOff>130968</xdr:rowOff>
    </xdr:to>
    <xdr:pic>
      <xdr:nvPicPr>
        <xdr:cNvPr id="10" name="Picture 9"/>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8582" y="369091"/>
          <a:ext cx="1596418" cy="1000127"/>
        </a:xfrm>
        <a:prstGeom prst="rect">
          <a:avLst/>
        </a:prstGeom>
      </xdr:spPr>
    </xdr:pic>
    <xdr:clientData/>
  </xdr:twoCellAnchor>
  <xdr:twoCellAnchor editAs="oneCell">
    <xdr:from>
      <xdr:col>25</xdr:col>
      <xdr:colOff>321467</xdr:colOff>
      <xdr:row>2</xdr:row>
      <xdr:rowOff>77787</xdr:rowOff>
    </xdr:from>
    <xdr:to>
      <xdr:col>25</xdr:col>
      <xdr:colOff>720726</xdr:colOff>
      <xdr:row>6</xdr:row>
      <xdr:rowOff>134935</xdr:rowOff>
    </xdr:to>
    <xdr:pic>
      <xdr:nvPicPr>
        <xdr:cNvPr id="11" name="Picture 10" descr="MAC logo dark.png"/>
        <xdr:cNvPicPr/>
      </xdr:nvPicPr>
      <xdr:blipFill>
        <a:blip xmlns:r="http://schemas.openxmlformats.org/officeDocument/2006/relationships" r:embed="rId5" cstate="print"/>
        <a:srcRect/>
        <a:stretch>
          <a:fillRect/>
        </a:stretch>
      </xdr:blipFill>
      <xdr:spPr bwMode="auto">
        <a:xfrm>
          <a:off x="15966280" y="434975"/>
          <a:ext cx="399259" cy="93821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0</xdr:colOff>
          <xdr:row>13</xdr:row>
          <xdr:rowOff>19050</xdr:rowOff>
        </xdr:from>
        <xdr:to>
          <xdr:col>9</xdr:col>
          <xdr:colOff>781050</xdr:colOff>
          <xdr:row>15</xdr:row>
          <xdr:rowOff>152400</xdr:rowOff>
        </xdr:to>
        <xdr:sp macro="" textlink="">
          <xdr:nvSpPr>
            <xdr:cNvPr id="2049" name="List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0</xdr:colOff>
      <xdr:row>42</xdr:row>
      <xdr:rowOff>0</xdr:rowOff>
    </xdr:from>
    <xdr:to>
      <xdr:col>10</xdr:col>
      <xdr:colOff>2250</xdr:colOff>
      <xdr:row>59</xdr:row>
      <xdr:rowOff>106275</xdr:rowOff>
    </xdr:to>
    <xdr:graphicFrame macro="">
      <xdr:nvGraphicFramePr>
        <xdr:cNvPr id="4"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42</xdr:row>
      <xdr:rowOff>0</xdr:rowOff>
    </xdr:from>
    <xdr:to>
      <xdr:col>18</xdr:col>
      <xdr:colOff>2250</xdr:colOff>
      <xdr:row>59</xdr:row>
      <xdr:rowOff>106275</xdr:rowOff>
    </xdr:to>
    <xdr:graphicFrame macro="">
      <xdr:nvGraphicFramePr>
        <xdr:cNvPr id="5"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42</xdr:row>
      <xdr:rowOff>0</xdr:rowOff>
    </xdr:from>
    <xdr:to>
      <xdr:col>26</xdr:col>
      <xdr:colOff>0</xdr:colOff>
      <xdr:row>59</xdr:row>
      <xdr:rowOff>106275</xdr:rowOff>
    </xdr:to>
    <xdr:graphicFrame macro="">
      <xdr:nvGraphicFramePr>
        <xdr:cNvPr id="6"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177613</xdr:colOff>
      <xdr:row>2</xdr:row>
      <xdr:rowOff>11903</xdr:rowOff>
    </xdr:from>
    <xdr:to>
      <xdr:col>3</xdr:col>
      <xdr:colOff>0</xdr:colOff>
      <xdr:row>6</xdr:row>
      <xdr:rowOff>130968</xdr:rowOff>
    </xdr:to>
    <xdr:pic>
      <xdr:nvPicPr>
        <xdr:cNvPr id="7" name="Picture 6"/>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8582" y="369091"/>
          <a:ext cx="1572606" cy="1000127"/>
        </a:xfrm>
        <a:prstGeom prst="rect">
          <a:avLst/>
        </a:prstGeom>
      </xdr:spPr>
    </xdr:pic>
    <xdr:clientData/>
  </xdr:twoCellAnchor>
  <xdr:twoCellAnchor editAs="oneCell">
    <xdr:from>
      <xdr:col>25</xdr:col>
      <xdr:colOff>357188</xdr:colOff>
      <xdr:row>2</xdr:row>
      <xdr:rowOff>77787</xdr:rowOff>
    </xdr:from>
    <xdr:to>
      <xdr:col>25</xdr:col>
      <xdr:colOff>720726</xdr:colOff>
      <xdr:row>6</xdr:row>
      <xdr:rowOff>134935</xdr:rowOff>
    </xdr:to>
    <xdr:pic>
      <xdr:nvPicPr>
        <xdr:cNvPr id="8" name="Picture 7" descr="MAC logo dark.png"/>
        <xdr:cNvPicPr/>
      </xdr:nvPicPr>
      <xdr:blipFill>
        <a:blip xmlns:r="http://schemas.openxmlformats.org/officeDocument/2006/relationships" r:embed="rId5" cstate="print"/>
        <a:srcRect/>
        <a:stretch>
          <a:fillRect/>
        </a:stretch>
      </xdr:blipFill>
      <xdr:spPr bwMode="auto">
        <a:xfrm>
          <a:off x="16073438" y="434975"/>
          <a:ext cx="363538" cy="938210"/>
        </a:xfrm>
        <a:prstGeom prst="rect">
          <a:avLst/>
        </a:prstGeom>
        <a:noFill/>
        <a:ln w="9525">
          <a:noFill/>
          <a:miter lim="800000"/>
          <a:headEnd/>
          <a:tailEnd/>
        </a:ln>
      </xdr:spPr>
    </xdr:pic>
    <xdr:clientData/>
  </xdr:twoCellAnchor>
  <xdr:twoCellAnchor editAs="oneCell">
    <xdr:from>
      <xdr:col>1</xdr:col>
      <xdr:colOff>11907</xdr:colOff>
      <xdr:row>70</xdr:row>
      <xdr:rowOff>130969</xdr:rowOff>
    </xdr:from>
    <xdr:to>
      <xdr:col>8</xdr:col>
      <xdr:colOff>571500</xdr:colOff>
      <xdr:row>111</xdr:row>
      <xdr:rowOff>60464</xdr:rowOff>
    </xdr:to>
    <xdr:pic>
      <xdr:nvPicPr>
        <xdr:cNvPr id="9" name="Picture 8" descr="NHSCB Clinical Senates &amp; Strategic Clinical Networks.png"/>
        <xdr:cNvPicPr>
          <a:picLocks noChangeAspect="1"/>
        </xdr:cNvPicPr>
      </xdr:nvPicPr>
      <xdr:blipFill>
        <a:blip xmlns:r="http://schemas.openxmlformats.org/officeDocument/2006/relationships" r:embed="rId6" cstate="print"/>
        <a:stretch>
          <a:fillRect/>
        </a:stretch>
      </xdr:blipFill>
      <xdr:spPr>
        <a:xfrm>
          <a:off x="142876" y="14192250"/>
          <a:ext cx="5643562" cy="7739995"/>
        </a:xfrm>
        <a:prstGeom prst="rect">
          <a:avLst/>
        </a:prstGeom>
        <a:ln>
          <a:solidFill>
            <a:srgbClr val="009E49"/>
          </a:solidFill>
        </a:ln>
      </xdr:spPr>
    </xdr:pic>
    <xdr:clientData/>
  </xdr:twoCellAnchor>
  <mc:AlternateContent xmlns:mc="http://schemas.openxmlformats.org/markup-compatibility/2006">
    <mc:Choice xmlns:a14="http://schemas.microsoft.com/office/drawing/2010/main" Requires="a14">
      <xdr:twoCellAnchor editAs="oneCell">
        <xdr:from>
          <xdr:col>5</xdr:col>
          <xdr:colOff>0</xdr:colOff>
          <xdr:row>13</xdr:row>
          <xdr:rowOff>19050</xdr:rowOff>
        </xdr:from>
        <xdr:to>
          <xdr:col>9</xdr:col>
          <xdr:colOff>381000</xdr:colOff>
          <xdr:row>15</xdr:row>
          <xdr:rowOff>161925</xdr:rowOff>
        </xdr:to>
        <xdr:sp macro="" textlink="">
          <xdr:nvSpPr>
            <xdr:cNvPr id="10241" name="List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0</xdr:colOff>
      <xdr:row>58</xdr:row>
      <xdr:rowOff>190499</xdr:rowOff>
    </xdr:from>
    <xdr:to>
      <xdr:col>13</xdr:col>
      <xdr:colOff>290142</xdr:colOff>
      <xdr:row>82</xdr:row>
      <xdr:rowOff>118499</xdr:rowOff>
    </xdr:to>
    <xdr:graphicFrame macro="">
      <xdr:nvGraphicFramePr>
        <xdr:cNvPr id="4"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392907</xdr:colOff>
      <xdr:row>59</xdr:row>
      <xdr:rowOff>11906</xdr:rowOff>
    </xdr:from>
    <xdr:to>
      <xdr:col>25</xdr:col>
      <xdr:colOff>16299</xdr:colOff>
      <xdr:row>82</xdr:row>
      <xdr:rowOff>130406</xdr:rowOff>
    </xdr:to>
    <xdr:graphicFrame macro="">
      <xdr:nvGraphicFramePr>
        <xdr:cNvPr id="8"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86</xdr:row>
      <xdr:rowOff>0</xdr:rowOff>
    </xdr:from>
    <xdr:to>
      <xdr:col>13</xdr:col>
      <xdr:colOff>290142</xdr:colOff>
      <xdr:row>109</xdr:row>
      <xdr:rowOff>118500</xdr:rowOff>
    </xdr:to>
    <xdr:graphicFrame macro="">
      <xdr:nvGraphicFramePr>
        <xdr:cNvPr id="9" name="Chart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177613</xdr:colOff>
      <xdr:row>2</xdr:row>
      <xdr:rowOff>11904</xdr:rowOff>
    </xdr:from>
    <xdr:to>
      <xdr:col>3</xdr:col>
      <xdr:colOff>10583</xdr:colOff>
      <xdr:row>6</xdr:row>
      <xdr:rowOff>35717</xdr:rowOff>
    </xdr:to>
    <xdr:pic>
      <xdr:nvPicPr>
        <xdr:cNvPr id="7" name="Picture 6"/>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9863" y="361154"/>
          <a:ext cx="1505137" cy="908844"/>
        </a:xfrm>
        <a:prstGeom prst="rect">
          <a:avLst/>
        </a:prstGeom>
      </xdr:spPr>
    </xdr:pic>
    <xdr:clientData/>
  </xdr:twoCellAnchor>
  <xdr:twoCellAnchor editAs="oneCell">
    <xdr:from>
      <xdr:col>25</xdr:col>
      <xdr:colOff>349250</xdr:colOff>
      <xdr:row>2</xdr:row>
      <xdr:rowOff>89693</xdr:rowOff>
    </xdr:from>
    <xdr:to>
      <xdr:col>25</xdr:col>
      <xdr:colOff>720726</xdr:colOff>
      <xdr:row>6</xdr:row>
      <xdr:rowOff>74082</xdr:rowOff>
    </xdr:to>
    <xdr:pic>
      <xdr:nvPicPr>
        <xdr:cNvPr id="10" name="Picture 9" descr="MAC logo dark.png"/>
        <xdr:cNvPicPr/>
      </xdr:nvPicPr>
      <xdr:blipFill>
        <a:blip xmlns:r="http://schemas.openxmlformats.org/officeDocument/2006/relationships" r:embed="rId5" cstate="print"/>
        <a:srcRect/>
        <a:stretch>
          <a:fillRect/>
        </a:stretch>
      </xdr:blipFill>
      <xdr:spPr bwMode="auto">
        <a:xfrm>
          <a:off x="16077406" y="446881"/>
          <a:ext cx="371476" cy="865451"/>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0</xdr:colOff>
          <xdr:row>12</xdr:row>
          <xdr:rowOff>247650</xdr:rowOff>
        </xdr:from>
        <xdr:to>
          <xdr:col>9</xdr:col>
          <xdr:colOff>781050</xdr:colOff>
          <xdr:row>16</xdr:row>
          <xdr:rowOff>57150</xdr:rowOff>
        </xdr:to>
        <xdr:sp macro="" textlink="">
          <xdr:nvSpPr>
            <xdr:cNvPr id="4097" name="List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177613</xdr:colOff>
      <xdr:row>2</xdr:row>
      <xdr:rowOff>11904</xdr:rowOff>
    </xdr:from>
    <xdr:to>
      <xdr:col>1</xdr:col>
      <xdr:colOff>1682750</xdr:colOff>
      <xdr:row>6</xdr:row>
      <xdr:rowOff>32807</xdr:rowOff>
    </xdr:to>
    <xdr:pic>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1438" y="259554"/>
          <a:ext cx="1509370" cy="903553"/>
        </a:xfrm>
        <a:prstGeom prst="rect">
          <a:avLst/>
        </a:prstGeom>
      </xdr:spPr>
    </xdr:pic>
    <xdr:clientData/>
  </xdr:twoCellAnchor>
  <xdr:twoCellAnchor editAs="oneCell">
    <xdr:from>
      <xdr:col>19</xdr:col>
      <xdr:colOff>338667</xdr:colOff>
      <xdr:row>2</xdr:row>
      <xdr:rowOff>83078</xdr:rowOff>
    </xdr:from>
    <xdr:to>
      <xdr:col>19</xdr:col>
      <xdr:colOff>720726</xdr:colOff>
      <xdr:row>6</xdr:row>
      <xdr:rowOff>84665</xdr:rowOff>
    </xdr:to>
    <xdr:pic>
      <xdr:nvPicPr>
        <xdr:cNvPr id="8" name="Picture 7" descr="MAC logo dark.png"/>
        <xdr:cNvPicPr/>
      </xdr:nvPicPr>
      <xdr:blipFill>
        <a:blip xmlns:r="http://schemas.openxmlformats.org/officeDocument/2006/relationships" r:embed="rId2" cstate="print"/>
        <a:srcRect/>
        <a:stretch>
          <a:fillRect/>
        </a:stretch>
      </xdr:blipFill>
      <xdr:spPr bwMode="auto">
        <a:xfrm>
          <a:off x="12594167" y="326495"/>
          <a:ext cx="382059" cy="88000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85725</xdr:rowOff>
    </xdr:from>
    <xdr:to>
      <xdr:col>9</xdr:col>
      <xdr:colOff>590550</xdr:colOff>
      <xdr:row>0</xdr:row>
      <xdr:rowOff>1057275</xdr:rowOff>
    </xdr:to>
    <xdr:sp macro="" textlink="">
      <xdr:nvSpPr>
        <xdr:cNvPr id="2" name="TextBox 1"/>
        <xdr:cNvSpPr txBox="1"/>
      </xdr:nvSpPr>
      <xdr:spPr>
        <a:xfrm>
          <a:off x="38100" y="85725"/>
          <a:ext cx="9315450" cy="9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00B050"/>
              </a:solidFill>
            </a:rPr>
            <a:t>Macmillan-NCIN Work Plan</a:t>
          </a:r>
        </a:p>
        <a:p>
          <a:pPr algn="ctr"/>
          <a:r>
            <a:rPr lang="en-GB" sz="1100">
              <a:solidFill>
                <a:srgbClr val="00B050"/>
              </a:solidFill>
            </a:rPr>
            <a:t>Segmenting the cancer population</a:t>
          </a:r>
        </a:p>
        <a:p>
          <a:pPr algn="ctr"/>
          <a:r>
            <a:rPr lang="en-GB" sz="1100">
              <a:solidFill>
                <a:srgbClr val="00B050"/>
              </a:solidFill>
            </a:rPr>
            <a:t>All malignant cancers combined</a:t>
          </a:r>
        </a:p>
        <a:p>
          <a:pPr algn="ctr"/>
          <a:r>
            <a:rPr lang="en-GB" sz="1100" i="1">
              <a:solidFill>
                <a:srgbClr val="00B050"/>
              </a:solidFill>
            </a:rPr>
            <a:t>Control</a:t>
          </a:r>
          <a:r>
            <a:rPr lang="en-GB" sz="1100" i="1" baseline="0">
              <a:solidFill>
                <a:srgbClr val="00B050"/>
              </a:solidFill>
            </a:rPr>
            <a:t> sheet</a:t>
          </a:r>
          <a:endParaRPr lang="en-GB" sz="1100" i="1">
            <a:solidFill>
              <a:srgbClr val="00B050"/>
            </a:solidFill>
          </a:endParaRPr>
        </a:p>
      </xdr:txBody>
    </xdr:sp>
    <xdr:clientData/>
  </xdr:twoCellAnchor>
  <xdr:twoCellAnchor editAs="oneCell">
    <xdr:from>
      <xdr:col>0</xdr:col>
      <xdr:colOff>190501</xdr:colOff>
      <xdr:row>0</xdr:row>
      <xdr:rowOff>133351</xdr:rowOff>
    </xdr:from>
    <xdr:to>
      <xdr:col>1</xdr:col>
      <xdr:colOff>742951</xdr:colOff>
      <xdr:row>0</xdr:row>
      <xdr:rowOff>857251</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33351"/>
          <a:ext cx="1162050" cy="723900"/>
        </a:xfrm>
        <a:prstGeom prst="rect">
          <a:avLst/>
        </a:prstGeom>
      </xdr:spPr>
    </xdr:pic>
    <xdr:clientData/>
  </xdr:twoCellAnchor>
  <xdr:twoCellAnchor editAs="oneCell">
    <xdr:from>
      <xdr:col>9</xdr:col>
      <xdr:colOff>133350</xdr:colOff>
      <xdr:row>0</xdr:row>
      <xdr:rowOff>76200</xdr:rowOff>
    </xdr:from>
    <xdr:to>
      <xdr:col>9</xdr:col>
      <xdr:colOff>508795</xdr:colOff>
      <xdr:row>0</xdr:row>
      <xdr:rowOff>1014411</xdr:rowOff>
    </xdr:to>
    <xdr:pic>
      <xdr:nvPicPr>
        <xdr:cNvPr id="4" name="Picture 3" descr="MAC logo dark.png"/>
        <xdr:cNvPicPr/>
      </xdr:nvPicPr>
      <xdr:blipFill>
        <a:blip xmlns:r="http://schemas.openxmlformats.org/officeDocument/2006/relationships" r:embed="rId2" cstate="print"/>
        <a:srcRect/>
        <a:stretch>
          <a:fillRect/>
        </a:stretch>
      </xdr:blipFill>
      <xdr:spPr bwMode="auto">
        <a:xfrm>
          <a:off x="8896350" y="76200"/>
          <a:ext cx="375445" cy="93821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87"/>
  <sheetViews>
    <sheetView tabSelected="1" topLeftCell="A71" zoomScaleNormal="100" workbookViewId="0">
      <selection activeCell="C21" sqref="C21"/>
    </sheetView>
  </sheetViews>
  <sheetFormatPr defaultRowHeight="15" x14ac:dyDescent="0.25"/>
  <cols>
    <col min="1" max="1" width="2.28515625" style="1" customWidth="1"/>
    <col min="2" max="2" width="5.85546875" style="1" customWidth="1"/>
    <col min="3" max="3" width="2.28515625" style="1" customWidth="1"/>
    <col min="4" max="4" width="113.85546875" style="1" customWidth="1"/>
    <col min="5" max="5" width="11.140625" style="1" customWidth="1"/>
    <col min="6" max="16384" width="9.140625" style="1"/>
  </cols>
  <sheetData>
    <row r="1" spans="2:23" ht="9.75" customHeight="1" thickBot="1" x14ac:dyDescent="0.3"/>
    <row r="2" spans="2:23" ht="12" customHeight="1" x14ac:dyDescent="0.25">
      <c r="B2" s="136"/>
      <c r="C2" s="137"/>
      <c r="D2" s="137"/>
      <c r="E2" s="138"/>
    </row>
    <row r="3" spans="2:23" x14ac:dyDescent="0.25">
      <c r="B3" s="12"/>
      <c r="C3" s="139" t="s">
        <v>192</v>
      </c>
      <c r="D3" s="139"/>
      <c r="E3" s="13"/>
    </row>
    <row r="4" spans="2:23" x14ac:dyDescent="0.25">
      <c r="B4" s="12"/>
      <c r="C4" s="139"/>
      <c r="D4" s="139"/>
      <c r="E4" s="13"/>
    </row>
    <row r="5" spans="2:23" ht="23.25" x14ac:dyDescent="0.35">
      <c r="B5" s="12"/>
      <c r="C5" s="140" t="s">
        <v>247</v>
      </c>
      <c r="D5" s="140"/>
      <c r="E5" s="13"/>
    </row>
    <row r="6" spans="2:23" ht="15.75" x14ac:dyDescent="0.25">
      <c r="B6" s="12"/>
      <c r="C6" s="141" t="s">
        <v>248</v>
      </c>
      <c r="D6" s="141"/>
      <c r="E6" s="13"/>
    </row>
    <row r="7" spans="2:23" ht="15" customHeight="1" x14ac:dyDescent="0.25">
      <c r="B7" s="12"/>
      <c r="C7" s="141" t="s">
        <v>249</v>
      </c>
      <c r="D7" s="141"/>
      <c r="E7" s="13"/>
    </row>
    <row r="8" spans="2:23" ht="18.75" x14ac:dyDescent="0.3">
      <c r="B8" s="12"/>
      <c r="C8" s="142"/>
      <c r="D8" s="142"/>
      <c r="E8" s="117"/>
      <c r="F8" s="93"/>
      <c r="G8" s="93"/>
      <c r="H8" s="93"/>
      <c r="I8" s="93"/>
      <c r="J8" s="93"/>
      <c r="K8" s="93"/>
      <c r="L8" s="93"/>
      <c r="M8" s="93"/>
      <c r="N8" s="93"/>
      <c r="O8" s="93"/>
      <c r="P8" s="93"/>
      <c r="Q8" s="93"/>
      <c r="R8" s="93"/>
      <c r="S8" s="93"/>
      <c r="T8" s="93"/>
      <c r="U8" s="93"/>
      <c r="V8" s="93"/>
      <c r="W8" s="93"/>
    </row>
    <row r="9" spans="2:23" ht="12" customHeight="1" x14ac:dyDescent="0.25">
      <c r="B9" s="133"/>
      <c r="C9" s="134"/>
      <c r="D9" s="134"/>
      <c r="E9" s="135"/>
    </row>
    <row r="10" spans="2:23" x14ac:dyDescent="0.25">
      <c r="B10" s="14"/>
      <c r="C10" s="10"/>
      <c r="D10" s="10"/>
      <c r="E10" s="13"/>
    </row>
    <row r="11" spans="2:23" ht="21" x14ac:dyDescent="0.35">
      <c r="B11" s="14"/>
      <c r="C11" s="11" t="s">
        <v>225</v>
      </c>
      <c r="D11" s="10"/>
      <c r="E11" s="13"/>
    </row>
    <row r="12" spans="2:23" ht="10.5" customHeight="1" x14ac:dyDescent="0.25">
      <c r="B12" s="14"/>
      <c r="C12" s="10"/>
      <c r="D12" s="10"/>
      <c r="E12" s="13"/>
    </row>
    <row r="13" spans="2:23" x14ac:dyDescent="0.25">
      <c r="B13" s="14"/>
      <c r="C13" s="78" t="s">
        <v>199</v>
      </c>
      <c r="D13" s="74" t="s">
        <v>198</v>
      </c>
      <c r="E13" s="13"/>
    </row>
    <row r="14" spans="2:23" x14ac:dyDescent="0.25">
      <c r="B14" s="14"/>
      <c r="C14" s="78" t="s">
        <v>200</v>
      </c>
      <c r="D14" s="74" t="s">
        <v>197</v>
      </c>
      <c r="E14" s="13"/>
    </row>
    <row r="15" spans="2:23" x14ac:dyDescent="0.25">
      <c r="B15" s="14"/>
      <c r="C15" s="78" t="s">
        <v>201</v>
      </c>
      <c r="D15" s="74" t="s">
        <v>226</v>
      </c>
      <c r="E15" s="13"/>
    </row>
    <row r="16" spans="2:23" x14ac:dyDescent="0.25">
      <c r="B16" s="14"/>
      <c r="C16" s="78" t="s">
        <v>202</v>
      </c>
      <c r="D16" s="74" t="s">
        <v>196</v>
      </c>
      <c r="E16" s="13"/>
    </row>
    <row r="17" spans="2:5" x14ac:dyDescent="0.25">
      <c r="B17" s="14"/>
      <c r="C17" s="78" t="s">
        <v>203</v>
      </c>
      <c r="D17" s="74" t="s">
        <v>204</v>
      </c>
      <c r="E17" s="13"/>
    </row>
    <row r="18" spans="2:5" ht="21" customHeight="1" thickBot="1" x14ac:dyDescent="0.3">
      <c r="B18" s="15"/>
      <c r="C18" s="16"/>
      <c r="D18" s="16"/>
      <c r="E18" s="17"/>
    </row>
    <row r="19" spans="2:5" ht="15.75" thickBot="1" x14ac:dyDescent="0.3"/>
    <row r="20" spans="2:5" ht="21" x14ac:dyDescent="0.35">
      <c r="B20" s="118"/>
      <c r="C20" s="119"/>
      <c r="D20" s="120"/>
      <c r="E20" s="121"/>
    </row>
    <row r="21" spans="2:5" ht="21" x14ac:dyDescent="0.35">
      <c r="B21" s="122"/>
      <c r="C21" s="128" t="s">
        <v>246</v>
      </c>
      <c r="D21" s="123"/>
      <c r="E21" s="124"/>
    </row>
    <row r="22" spans="2:5" ht="12" customHeight="1" x14ac:dyDescent="0.35">
      <c r="B22" s="122"/>
      <c r="C22" s="128"/>
      <c r="D22" s="123"/>
      <c r="E22" s="124"/>
    </row>
    <row r="23" spans="2:5" ht="21" x14ac:dyDescent="0.35">
      <c r="B23" s="122"/>
      <c r="C23" s="129"/>
      <c r="D23" s="123"/>
      <c r="E23" s="124"/>
    </row>
    <row r="24" spans="2:5" ht="21" x14ac:dyDescent="0.35">
      <c r="B24" s="122"/>
      <c r="C24" s="129"/>
      <c r="D24" s="123"/>
      <c r="E24" s="124"/>
    </row>
    <row r="25" spans="2:5" ht="21" x14ac:dyDescent="0.35">
      <c r="B25" s="122"/>
      <c r="C25" s="129"/>
      <c r="D25" s="123"/>
      <c r="E25" s="124"/>
    </row>
    <row r="26" spans="2:5" ht="21.75" customHeight="1" x14ac:dyDescent="0.35">
      <c r="B26" s="122"/>
      <c r="C26" s="129"/>
      <c r="D26" s="123"/>
      <c r="E26" s="124"/>
    </row>
    <row r="27" spans="2:5" ht="21.75" customHeight="1" x14ac:dyDescent="0.35">
      <c r="B27" s="122"/>
      <c r="C27" s="129"/>
      <c r="D27" s="123"/>
      <c r="E27" s="124"/>
    </row>
    <row r="28" spans="2:5" ht="15" customHeight="1" x14ac:dyDescent="0.35">
      <c r="B28" s="122"/>
      <c r="C28" s="128"/>
      <c r="D28" s="123"/>
      <c r="E28" s="124"/>
    </row>
    <row r="29" spans="2:5" x14ac:dyDescent="0.25">
      <c r="B29" s="122"/>
      <c r="C29" s="132"/>
      <c r="D29" s="132"/>
      <c r="E29" s="124"/>
    </row>
    <row r="30" spans="2:5" ht="28.5" customHeight="1" x14ac:dyDescent="0.25">
      <c r="B30" s="122"/>
      <c r="C30" s="131"/>
      <c r="D30" s="131"/>
      <c r="E30" s="124"/>
    </row>
    <row r="31" spans="2:5" ht="28.5" customHeight="1" x14ac:dyDescent="0.25">
      <c r="B31" s="122"/>
      <c r="C31" s="131"/>
      <c r="D31" s="131"/>
      <c r="E31" s="124"/>
    </row>
    <row r="32" spans="2:5" ht="28.5" customHeight="1" x14ac:dyDescent="0.25">
      <c r="B32" s="122"/>
      <c r="C32" s="131"/>
      <c r="D32" s="131"/>
      <c r="E32" s="124"/>
    </row>
    <row r="33" spans="2:5" ht="28.5" customHeight="1" x14ac:dyDescent="0.25">
      <c r="B33" s="122"/>
      <c r="C33" s="131"/>
      <c r="D33" s="131"/>
      <c r="E33" s="124"/>
    </row>
    <row r="34" spans="2:5" ht="28.5" customHeight="1" x14ac:dyDescent="0.25">
      <c r="B34" s="122"/>
      <c r="C34" s="131"/>
      <c r="D34" s="131"/>
      <c r="E34" s="124"/>
    </row>
    <row r="35" spans="2:5" ht="28.5" customHeight="1" x14ac:dyDescent="0.25">
      <c r="B35" s="122"/>
      <c r="C35" s="131"/>
      <c r="D35" s="131"/>
      <c r="E35" s="124"/>
    </row>
    <row r="36" spans="2:5" ht="28.5" customHeight="1" x14ac:dyDescent="0.25">
      <c r="B36" s="122"/>
      <c r="C36" s="131"/>
      <c r="D36" s="131"/>
      <c r="E36" s="124"/>
    </row>
    <row r="37" spans="2:5" ht="28.5" customHeight="1" x14ac:dyDescent="0.25">
      <c r="B37" s="122"/>
      <c r="C37" s="131"/>
      <c r="D37" s="131"/>
      <c r="E37" s="124"/>
    </row>
    <row r="38" spans="2:5" ht="28.5" customHeight="1" x14ac:dyDescent="0.25">
      <c r="B38" s="122"/>
      <c r="C38" s="131"/>
      <c r="D38" s="131"/>
      <c r="E38" s="124"/>
    </row>
    <row r="39" spans="2:5" ht="28.5" customHeight="1" x14ac:dyDescent="0.25">
      <c r="B39" s="122"/>
      <c r="C39" s="131"/>
      <c r="D39" s="131"/>
      <c r="E39" s="124"/>
    </row>
    <row r="40" spans="2:5" ht="28.5" customHeight="1" x14ac:dyDescent="0.25">
      <c r="B40" s="122"/>
      <c r="C40" s="131"/>
      <c r="D40" s="131"/>
      <c r="E40" s="124"/>
    </row>
    <row r="41" spans="2:5" ht="28.5" customHeight="1" x14ac:dyDescent="0.25">
      <c r="B41" s="122"/>
      <c r="C41" s="131"/>
      <c r="D41" s="131"/>
      <c r="E41" s="124"/>
    </row>
    <row r="42" spans="2:5" ht="28.5" customHeight="1" x14ac:dyDescent="0.25">
      <c r="B42" s="122"/>
      <c r="C42" s="131"/>
      <c r="D42" s="131"/>
      <c r="E42" s="124"/>
    </row>
    <row r="43" spans="2:5" ht="28.5" customHeight="1" x14ac:dyDescent="0.25">
      <c r="B43" s="122"/>
      <c r="C43" s="131"/>
      <c r="D43" s="131"/>
      <c r="E43" s="124"/>
    </row>
    <row r="44" spans="2:5" ht="28.5" customHeight="1" x14ac:dyDescent="0.25">
      <c r="B44" s="122"/>
      <c r="C44" s="131"/>
      <c r="D44" s="131"/>
      <c r="E44" s="124"/>
    </row>
    <row r="45" spans="2:5" ht="28.5" customHeight="1" x14ac:dyDescent="0.25">
      <c r="B45" s="122"/>
      <c r="C45" s="131"/>
      <c r="D45" s="131"/>
      <c r="E45" s="124"/>
    </row>
    <row r="46" spans="2:5" ht="28.5" customHeight="1" x14ac:dyDescent="0.25">
      <c r="B46" s="122"/>
      <c r="C46" s="131"/>
      <c r="D46" s="131"/>
      <c r="E46" s="124"/>
    </row>
    <row r="47" spans="2:5" ht="28.5" customHeight="1" x14ac:dyDescent="0.25">
      <c r="B47" s="122"/>
      <c r="C47" s="131"/>
      <c r="D47" s="131"/>
      <c r="E47" s="124"/>
    </row>
    <row r="48" spans="2:5" ht="28.5" customHeight="1" x14ac:dyDescent="0.25">
      <c r="B48" s="122"/>
      <c r="C48" s="131"/>
      <c r="D48" s="131"/>
      <c r="E48" s="124"/>
    </row>
    <row r="49" spans="2:5" ht="28.5" customHeight="1" x14ac:dyDescent="0.25">
      <c r="B49" s="122"/>
      <c r="C49" s="131"/>
      <c r="D49" s="131"/>
      <c r="E49" s="124"/>
    </row>
    <row r="50" spans="2:5" ht="28.5" customHeight="1" x14ac:dyDescent="0.25">
      <c r="B50" s="122"/>
      <c r="C50" s="131"/>
      <c r="D50" s="131"/>
      <c r="E50" s="124"/>
    </row>
    <row r="51" spans="2:5" ht="28.5" customHeight="1" x14ac:dyDescent="0.25">
      <c r="B51" s="122"/>
      <c r="C51" s="131"/>
      <c r="D51" s="131"/>
      <c r="E51" s="124"/>
    </row>
    <row r="52" spans="2:5" ht="28.5" customHeight="1" x14ac:dyDescent="0.25">
      <c r="B52" s="122"/>
      <c r="C52" s="131"/>
      <c r="D52" s="131"/>
      <c r="E52" s="124"/>
    </row>
    <row r="53" spans="2:5" ht="28.5" customHeight="1" x14ac:dyDescent="0.25">
      <c r="B53" s="122"/>
      <c r="C53" s="131"/>
      <c r="D53" s="131"/>
      <c r="E53" s="124"/>
    </row>
    <row r="54" spans="2:5" ht="28.5" customHeight="1" x14ac:dyDescent="0.25">
      <c r="B54" s="122"/>
      <c r="C54" s="131"/>
      <c r="D54" s="131"/>
      <c r="E54" s="124"/>
    </row>
    <row r="55" spans="2:5" ht="28.5" customHeight="1" x14ac:dyDescent="0.25">
      <c r="B55" s="122"/>
      <c r="C55" s="131"/>
      <c r="D55" s="131"/>
      <c r="E55" s="124"/>
    </row>
    <row r="56" spans="2:5" ht="28.5" customHeight="1" x14ac:dyDescent="0.25">
      <c r="B56" s="122"/>
      <c r="C56" s="131"/>
      <c r="D56" s="131"/>
      <c r="E56" s="124"/>
    </row>
    <row r="57" spans="2:5" ht="28.5" customHeight="1" x14ac:dyDescent="0.25">
      <c r="B57" s="122"/>
      <c r="C57" s="131"/>
      <c r="D57" s="131"/>
      <c r="E57" s="124"/>
    </row>
    <row r="58" spans="2:5" ht="28.5" customHeight="1" x14ac:dyDescent="0.25">
      <c r="B58" s="122"/>
      <c r="C58" s="131"/>
      <c r="D58" s="131"/>
      <c r="E58" s="124"/>
    </row>
    <row r="59" spans="2:5" ht="28.5" customHeight="1" x14ac:dyDescent="0.25">
      <c r="B59" s="122"/>
      <c r="C59" s="131"/>
      <c r="D59" s="131"/>
      <c r="E59" s="124"/>
    </row>
    <row r="60" spans="2:5" ht="28.5" customHeight="1" x14ac:dyDescent="0.25">
      <c r="B60" s="122"/>
      <c r="C60" s="131"/>
      <c r="D60" s="131"/>
      <c r="E60" s="124"/>
    </row>
    <row r="61" spans="2:5" ht="28.5" customHeight="1" x14ac:dyDescent="0.25">
      <c r="B61" s="122"/>
      <c r="C61" s="131"/>
      <c r="D61" s="131"/>
      <c r="E61" s="124"/>
    </row>
    <row r="62" spans="2:5" ht="28.5" customHeight="1" x14ac:dyDescent="0.25">
      <c r="B62" s="122"/>
      <c r="C62" s="131"/>
      <c r="D62" s="131"/>
      <c r="E62" s="124"/>
    </row>
    <row r="63" spans="2:5" ht="28.5" customHeight="1" x14ac:dyDescent="0.25">
      <c r="B63" s="122"/>
      <c r="C63" s="131"/>
      <c r="D63" s="131"/>
      <c r="E63" s="124"/>
    </row>
    <row r="64" spans="2:5" ht="28.5" customHeight="1" x14ac:dyDescent="0.25">
      <c r="B64" s="122"/>
      <c r="C64" s="131"/>
      <c r="D64" s="131"/>
      <c r="E64" s="124"/>
    </row>
    <row r="65" spans="2:5" ht="28.5" customHeight="1" x14ac:dyDescent="0.25">
      <c r="B65" s="122"/>
      <c r="C65" s="131"/>
      <c r="D65" s="131"/>
      <c r="E65" s="124"/>
    </row>
    <row r="66" spans="2:5" ht="28.5" customHeight="1" x14ac:dyDescent="0.25">
      <c r="B66" s="122"/>
      <c r="C66" s="131"/>
      <c r="D66" s="131"/>
      <c r="E66" s="124"/>
    </row>
    <row r="67" spans="2:5" ht="28.5" customHeight="1" x14ac:dyDescent="0.25">
      <c r="B67" s="122"/>
      <c r="C67" s="131"/>
      <c r="D67" s="131"/>
      <c r="E67" s="124"/>
    </row>
    <row r="68" spans="2:5" ht="28.5" customHeight="1" x14ac:dyDescent="0.25">
      <c r="B68" s="122"/>
      <c r="C68" s="131"/>
      <c r="D68" s="131"/>
      <c r="E68" s="124"/>
    </row>
    <row r="69" spans="2:5" ht="28.5" customHeight="1" x14ac:dyDescent="0.25">
      <c r="B69" s="122"/>
      <c r="C69" s="131"/>
      <c r="D69" s="131"/>
      <c r="E69" s="124"/>
    </row>
    <row r="70" spans="2:5" ht="28.5" customHeight="1" x14ac:dyDescent="0.25">
      <c r="B70" s="122"/>
      <c r="C70" s="131"/>
      <c r="D70" s="131"/>
      <c r="E70" s="124"/>
    </row>
    <row r="71" spans="2:5" ht="28.5" customHeight="1" x14ac:dyDescent="0.25">
      <c r="B71" s="122"/>
      <c r="C71" s="131"/>
      <c r="D71" s="131"/>
      <c r="E71" s="124"/>
    </row>
    <row r="72" spans="2:5" ht="28.5" customHeight="1" x14ac:dyDescent="0.25">
      <c r="B72" s="122"/>
      <c r="C72" s="131"/>
      <c r="D72" s="131"/>
      <c r="E72" s="124"/>
    </row>
    <row r="73" spans="2:5" ht="28.5" customHeight="1" x14ac:dyDescent="0.25">
      <c r="B73" s="122"/>
      <c r="C73" s="131"/>
      <c r="D73" s="131"/>
      <c r="E73" s="124"/>
    </row>
    <row r="74" spans="2:5" ht="28.5" customHeight="1" x14ac:dyDescent="0.25">
      <c r="B74" s="122"/>
      <c r="C74" s="131"/>
      <c r="D74" s="131"/>
      <c r="E74" s="124"/>
    </row>
    <row r="75" spans="2:5" ht="28.5" customHeight="1" x14ac:dyDescent="0.25">
      <c r="B75" s="122"/>
      <c r="C75" s="131"/>
      <c r="D75" s="131"/>
      <c r="E75" s="124"/>
    </row>
    <row r="76" spans="2:5" ht="28.5" customHeight="1" x14ac:dyDescent="0.25">
      <c r="B76" s="122"/>
      <c r="C76" s="131"/>
      <c r="D76" s="131"/>
      <c r="E76" s="124"/>
    </row>
    <row r="77" spans="2:5" ht="28.5" customHeight="1" x14ac:dyDescent="0.25">
      <c r="B77" s="122"/>
      <c r="C77" s="131"/>
      <c r="D77" s="131"/>
      <c r="E77" s="124"/>
    </row>
    <row r="78" spans="2:5" ht="28.5" customHeight="1" x14ac:dyDescent="0.25">
      <c r="B78" s="122"/>
      <c r="C78" s="131"/>
      <c r="D78" s="131"/>
      <c r="E78" s="124"/>
    </row>
    <row r="79" spans="2:5" ht="28.5" customHeight="1" x14ac:dyDescent="0.25">
      <c r="B79" s="122"/>
      <c r="C79" s="131"/>
      <c r="D79" s="131"/>
      <c r="E79" s="124"/>
    </row>
    <row r="80" spans="2:5" ht="28.5" customHeight="1" x14ac:dyDescent="0.25">
      <c r="B80" s="122"/>
      <c r="C80" s="131"/>
      <c r="D80" s="131"/>
      <c r="E80" s="124"/>
    </row>
    <row r="81" spans="2:5" ht="28.5" customHeight="1" x14ac:dyDescent="0.25">
      <c r="B81" s="122"/>
      <c r="C81" s="131"/>
      <c r="D81" s="131"/>
      <c r="E81" s="124"/>
    </row>
    <row r="82" spans="2:5" ht="28.5" customHeight="1" x14ac:dyDescent="0.25">
      <c r="B82" s="122"/>
      <c r="C82" s="131"/>
      <c r="D82" s="131"/>
      <c r="E82" s="124"/>
    </row>
    <row r="83" spans="2:5" ht="28.5" customHeight="1" x14ac:dyDescent="0.25">
      <c r="B83" s="122"/>
      <c r="C83" s="131"/>
      <c r="D83" s="131"/>
      <c r="E83" s="124"/>
    </row>
    <row r="84" spans="2:5" ht="28.5" customHeight="1" x14ac:dyDescent="0.25">
      <c r="B84" s="122"/>
      <c r="C84" s="131"/>
      <c r="D84" s="131"/>
      <c r="E84" s="124"/>
    </row>
    <row r="85" spans="2:5" ht="28.5" customHeight="1" x14ac:dyDescent="0.25">
      <c r="B85" s="122"/>
      <c r="C85" s="131"/>
      <c r="D85" s="131"/>
      <c r="E85" s="124"/>
    </row>
    <row r="86" spans="2:5" ht="28.5" customHeight="1" x14ac:dyDescent="0.25">
      <c r="B86" s="122"/>
      <c r="C86" s="131"/>
      <c r="D86" s="131"/>
      <c r="E86" s="124"/>
    </row>
    <row r="87" spans="2:5" ht="40.5" customHeight="1" thickBot="1" x14ac:dyDescent="0.3">
      <c r="B87" s="125"/>
      <c r="C87" s="126"/>
      <c r="D87" s="126"/>
      <c r="E87" s="127"/>
    </row>
  </sheetData>
  <mergeCells count="9">
    <mergeCell ref="C30:D86"/>
    <mergeCell ref="C29:D29"/>
    <mergeCell ref="B9:E9"/>
    <mergeCell ref="B2:E2"/>
    <mergeCell ref="C3:D4"/>
    <mergeCell ref="C5:D5"/>
    <mergeCell ref="C6:D6"/>
    <mergeCell ref="C8:D8"/>
    <mergeCell ref="C7:D7"/>
  </mergeCells>
  <hyperlinks>
    <hyperlink ref="D13" location="Summary!A1" display="People living with cancer by time since diagnosis, sex and UK country of origin (summary)"/>
    <hyperlink ref="D14" location="'By age at end of 2010'!A1" display="People living with cancer by time since diagnosis, sex and age at the end of 2010 (select by UK country)"/>
    <hyperlink ref="D16" location="'By age at diagnosis'!A1" display="People living with cancer by time since diagnosis, sex and age at diagnosis (select by UK country)"/>
    <hyperlink ref="D15" location="'By age and SCN (Eng only)'!A1" display="People living with cancer by time since diagnosis, sex and age at end of 2010 (select by Strategic Clinical Network, England only)"/>
    <hyperlink ref="D17" location="'By Deprivation (Eng only)'!A1" display="People living with cancer by time since diagnosis, sex, and deprivation quintile (England only)"/>
  </hyperlinks>
  <printOptions horizontalCentered="1"/>
  <pageMargins left="0.70866141732283472" right="0.70866141732283472" top="0.74803149606299213" bottom="0.74803149606299213" header="0.31496062992125984" footer="0.31496062992125984"/>
  <pageSetup paperSize="9" scale="95" fitToHeight="5" orientation="landscape" r:id="rId1"/>
  <rowBreaks count="1" manualBreakCount="1">
    <brk id="1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246"/>
  </sheetPr>
  <dimension ref="A1:J21"/>
  <sheetViews>
    <sheetView workbookViewId="0">
      <selection activeCell="E125" sqref="E125:K125"/>
    </sheetView>
  </sheetViews>
  <sheetFormatPr defaultRowHeight="15" x14ac:dyDescent="0.25"/>
  <cols>
    <col min="1" max="1" width="9.140625" style="97"/>
    <col min="2" max="2" width="18.7109375" style="97" customWidth="1"/>
    <col min="3" max="4" width="8.5703125" style="97" customWidth="1"/>
    <col min="5" max="5" width="13.42578125" style="97" customWidth="1"/>
    <col min="6" max="7" width="8.5703125" style="97" customWidth="1"/>
    <col min="8" max="8" width="46.7109375" style="97" bestFit="1" customWidth="1"/>
    <col min="9" max="16384" width="9.140625" style="97"/>
  </cols>
  <sheetData>
    <row r="1" spans="1:10" ht="86.25" customHeight="1" x14ac:dyDescent="0.25">
      <c r="A1" s="166"/>
      <c r="B1" s="166"/>
      <c r="C1" s="166"/>
      <c r="D1" s="166"/>
      <c r="E1" s="166"/>
      <c r="F1" s="166"/>
      <c r="G1" s="166"/>
      <c r="H1" s="166"/>
      <c r="I1" s="166"/>
    </row>
    <row r="2" spans="1:10" s="100" customFormat="1" ht="25.5" customHeight="1" x14ac:dyDescent="0.25">
      <c r="A2" s="99"/>
      <c r="B2" s="94" t="s">
        <v>238</v>
      </c>
      <c r="C2" s="99"/>
      <c r="D2" s="99"/>
      <c r="E2" s="94" t="s">
        <v>39</v>
      </c>
      <c r="F2" s="99"/>
      <c r="G2" s="99"/>
      <c r="H2" s="94" t="s">
        <v>186</v>
      </c>
      <c r="I2" s="99"/>
      <c r="J2" s="99"/>
    </row>
    <row r="3" spans="1:10" x14ac:dyDescent="0.25">
      <c r="A3" s="96"/>
      <c r="B3" s="95" t="s">
        <v>1</v>
      </c>
      <c r="C3" s="96"/>
      <c r="D3" s="96"/>
      <c r="E3" s="95" t="s">
        <v>14</v>
      </c>
      <c r="F3" s="96"/>
      <c r="G3" s="96"/>
      <c r="H3" s="95" t="s">
        <v>173</v>
      </c>
      <c r="I3" s="96"/>
      <c r="J3" s="96"/>
    </row>
    <row r="4" spans="1:10" x14ac:dyDescent="0.25">
      <c r="A4" s="96"/>
      <c r="B4" s="95" t="s">
        <v>5</v>
      </c>
      <c r="C4" s="96"/>
      <c r="D4" s="96"/>
      <c r="E4" s="95" t="s">
        <v>15</v>
      </c>
      <c r="F4" s="96"/>
      <c r="G4" s="96"/>
      <c r="H4" s="95" t="s">
        <v>174</v>
      </c>
      <c r="I4" s="96"/>
      <c r="J4" s="96"/>
    </row>
    <row r="5" spans="1:10" x14ac:dyDescent="0.25">
      <c r="A5" s="96"/>
      <c r="B5" s="95" t="s">
        <v>2</v>
      </c>
      <c r="C5" s="96"/>
      <c r="D5" s="96"/>
      <c r="E5" s="95" t="s">
        <v>16</v>
      </c>
      <c r="F5" s="96"/>
      <c r="G5" s="96"/>
      <c r="H5" s="95" t="s">
        <v>175</v>
      </c>
      <c r="I5" s="96"/>
      <c r="J5" s="96"/>
    </row>
    <row r="6" spans="1:10" x14ac:dyDescent="0.25">
      <c r="A6" s="96"/>
      <c r="B6" s="95" t="s">
        <v>3</v>
      </c>
      <c r="C6" s="96"/>
      <c r="D6" s="96"/>
      <c r="E6" s="96"/>
      <c r="F6" s="96"/>
      <c r="G6" s="96"/>
      <c r="H6" s="95" t="s">
        <v>176</v>
      </c>
      <c r="I6" s="96"/>
      <c r="J6" s="96"/>
    </row>
    <row r="7" spans="1:10" x14ac:dyDescent="0.25">
      <c r="A7" s="96"/>
      <c r="B7" s="95" t="s">
        <v>26</v>
      </c>
      <c r="C7" s="96"/>
      <c r="D7" s="96"/>
      <c r="E7" s="96"/>
      <c r="F7" s="96"/>
      <c r="G7" s="96"/>
      <c r="H7" s="95" t="s">
        <v>177</v>
      </c>
      <c r="I7" s="96"/>
      <c r="J7" s="96"/>
    </row>
    <row r="8" spans="1:10" x14ac:dyDescent="0.25">
      <c r="A8" s="96"/>
      <c r="B8" s="95">
        <v>5</v>
      </c>
      <c r="C8" s="96"/>
      <c r="D8" s="96"/>
      <c r="E8" s="96"/>
      <c r="F8" s="96"/>
      <c r="G8" s="96"/>
      <c r="H8" s="95" t="s">
        <v>178</v>
      </c>
      <c r="I8" s="96"/>
      <c r="J8" s="96"/>
    </row>
    <row r="9" spans="1:10" x14ac:dyDescent="0.25">
      <c r="A9" s="96"/>
      <c r="B9" s="95" t="str">
        <f>INDEX(B3:B7,B8)</f>
        <v>UK</v>
      </c>
      <c r="C9" s="96"/>
      <c r="D9" s="96"/>
      <c r="E9" s="96"/>
      <c r="F9" s="96"/>
      <c r="G9" s="96"/>
      <c r="H9" s="95" t="s">
        <v>179</v>
      </c>
      <c r="I9" s="96"/>
      <c r="J9" s="96"/>
    </row>
    <row r="10" spans="1:10" x14ac:dyDescent="0.25">
      <c r="A10" s="96"/>
      <c r="B10" s="96"/>
      <c r="C10" s="96"/>
      <c r="D10" s="96"/>
      <c r="E10" s="96"/>
      <c r="F10" s="96"/>
      <c r="G10" s="96"/>
      <c r="H10" s="95" t="s">
        <v>180</v>
      </c>
      <c r="I10" s="96"/>
      <c r="J10" s="96"/>
    </row>
    <row r="11" spans="1:10" x14ac:dyDescent="0.25">
      <c r="A11" s="96"/>
      <c r="B11" s="96"/>
      <c r="C11" s="96"/>
      <c r="D11" s="96"/>
      <c r="E11" s="96"/>
      <c r="F11" s="96"/>
      <c r="G11" s="96"/>
      <c r="H11" s="95" t="s">
        <v>181</v>
      </c>
      <c r="I11" s="96"/>
      <c r="J11" s="96"/>
    </row>
    <row r="12" spans="1:10" x14ac:dyDescent="0.25">
      <c r="A12" s="96"/>
      <c r="B12" s="96"/>
      <c r="C12" s="96"/>
      <c r="D12" s="96"/>
      <c r="E12" s="96"/>
      <c r="F12" s="96"/>
      <c r="G12" s="96"/>
      <c r="H12" s="95" t="s">
        <v>182</v>
      </c>
      <c r="I12" s="96"/>
      <c r="J12" s="96"/>
    </row>
    <row r="13" spans="1:10" x14ac:dyDescent="0.25">
      <c r="A13" s="96"/>
      <c r="B13" s="96"/>
      <c r="C13" s="96"/>
      <c r="D13" s="96"/>
      <c r="E13" s="96"/>
      <c r="F13" s="96"/>
      <c r="G13" s="96"/>
      <c r="H13" s="95" t="s">
        <v>183</v>
      </c>
      <c r="I13" s="96"/>
      <c r="J13" s="96"/>
    </row>
    <row r="14" spans="1:10" x14ac:dyDescent="0.25">
      <c r="A14" s="96"/>
      <c r="B14" s="96"/>
      <c r="C14" s="96"/>
      <c r="D14" s="96"/>
      <c r="E14" s="96"/>
      <c r="F14" s="96"/>
      <c r="G14" s="96"/>
      <c r="H14" s="95" t="s">
        <v>184</v>
      </c>
      <c r="I14" s="96"/>
      <c r="J14" s="96"/>
    </row>
    <row r="15" spans="1:10" x14ac:dyDescent="0.25">
      <c r="A15" s="96"/>
      <c r="B15" s="96"/>
      <c r="C15" s="96"/>
      <c r="D15" s="96"/>
      <c r="E15" s="96"/>
      <c r="F15" s="96"/>
      <c r="G15" s="96"/>
      <c r="H15" s="95">
        <v>1</v>
      </c>
      <c r="I15" s="96"/>
      <c r="J15" s="96"/>
    </row>
    <row r="16" spans="1:10" x14ac:dyDescent="0.25">
      <c r="A16" s="96"/>
      <c r="B16" s="96"/>
      <c r="C16" s="96"/>
      <c r="D16" s="96"/>
      <c r="E16" s="96"/>
      <c r="F16" s="96"/>
      <c r="G16" s="96"/>
      <c r="H16" s="95" t="str">
        <f>INDEX(H3:H14,H15)</f>
        <v>Cheshire and Mersey</v>
      </c>
      <c r="I16" s="96"/>
      <c r="J16" s="96"/>
    </row>
    <row r="17" spans="1:10" x14ac:dyDescent="0.25">
      <c r="A17" s="96"/>
      <c r="B17" s="96"/>
      <c r="C17" s="96"/>
      <c r="D17" s="96"/>
      <c r="E17" s="96"/>
      <c r="F17" s="96"/>
      <c r="G17" s="96"/>
      <c r="H17" s="96"/>
      <c r="I17" s="96"/>
      <c r="J17" s="96"/>
    </row>
    <row r="18" spans="1:10" x14ac:dyDescent="0.25">
      <c r="A18" s="96"/>
      <c r="B18" s="96"/>
      <c r="C18" s="96"/>
      <c r="D18" s="96"/>
      <c r="E18" s="96"/>
      <c r="F18" s="96"/>
      <c r="G18" s="96"/>
      <c r="H18" s="96"/>
      <c r="I18" s="96"/>
      <c r="J18" s="96"/>
    </row>
    <row r="19" spans="1:10" x14ac:dyDescent="0.25">
      <c r="A19" s="98" t="s">
        <v>239</v>
      </c>
    </row>
    <row r="20" spans="1:10" ht="15" customHeight="1" x14ac:dyDescent="0.25">
      <c r="A20" s="167" t="s">
        <v>240</v>
      </c>
      <c r="B20" s="167"/>
      <c r="C20" s="167"/>
      <c r="D20" s="167"/>
      <c r="E20" s="167"/>
      <c r="F20" s="167"/>
      <c r="G20" s="167"/>
      <c r="H20" s="167"/>
      <c r="I20" s="167"/>
      <c r="J20" s="167"/>
    </row>
    <row r="21" spans="1:10" x14ac:dyDescent="0.25">
      <c r="A21" s="167"/>
      <c r="B21" s="167"/>
      <c r="C21" s="167"/>
      <c r="D21" s="167"/>
      <c r="E21" s="167"/>
      <c r="F21" s="167"/>
      <c r="G21" s="167"/>
      <c r="H21" s="167"/>
      <c r="I21" s="167"/>
      <c r="J21" s="167"/>
    </row>
  </sheetData>
  <mergeCells count="2">
    <mergeCell ref="A1:I1"/>
    <mergeCell ref="A20:J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W66"/>
  <sheetViews>
    <sheetView topLeftCell="B1" zoomScale="80" zoomScaleNormal="80" workbookViewId="0">
      <selection activeCell="B14" sqref="B14"/>
    </sheetView>
  </sheetViews>
  <sheetFormatPr defaultRowHeight="15" x14ac:dyDescent="0.25"/>
  <cols>
    <col min="1" max="1" width="4" style="1" customWidth="1"/>
    <col min="2" max="2" width="21.42578125" style="1" customWidth="1"/>
    <col min="3" max="3" width="0.85546875" style="1" customWidth="1"/>
    <col min="4" max="9" width="10" style="1" customWidth="1"/>
    <col min="10" max="10" width="12.85546875" style="1" customWidth="1"/>
    <col min="11" max="11" width="0.85546875" style="1" customWidth="1"/>
    <col min="12" max="17" width="10" style="1" customWidth="1"/>
    <col min="18" max="18" width="12.85546875" style="1" customWidth="1"/>
    <col min="19" max="19" width="0.85546875" style="1" customWidth="1"/>
    <col min="20" max="22" width="10" style="1" customWidth="1"/>
    <col min="23" max="23" width="11.28515625" style="1" customWidth="1"/>
    <col min="24" max="25" width="10" style="1" customWidth="1"/>
    <col min="26" max="26" width="12.85546875" style="1" customWidth="1"/>
    <col min="27" max="27" width="9.140625" style="1"/>
    <col min="28" max="28" width="9.5703125" style="1" bestFit="1" customWidth="1"/>
    <col min="29" max="29" width="9.140625" style="1"/>
    <col min="30" max="30" width="10.85546875" style="1" customWidth="1"/>
    <col min="31" max="31" width="10.42578125" style="1" customWidth="1"/>
    <col min="32" max="32" width="11.28515625" style="1" bestFit="1" customWidth="1"/>
    <col min="33" max="16384" width="9.140625" style="1"/>
  </cols>
  <sheetData>
    <row r="1" spans="2:32" ht="10.5" customHeight="1" thickBot="1" x14ac:dyDescent="0.3"/>
    <row r="2" spans="2:32" ht="12" customHeight="1" x14ac:dyDescent="0.25">
      <c r="B2" s="136"/>
      <c r="C2" s="137"/>
      <c r="D2" s="137"/>
      <c r="E2" s="137"/>
      <c r="F2" s="137"/>
      <c r="G2" s="137"/>
      <c r="H2" s="137"/>
      <c r="I2" s="137"/>
      <c r="J2" s="137"/>
      <c r="K2" s="137"/>
      <c r="L2" s="137"/>
      <c r="M2" s="137"/>
      <c r="N2" s="137"/>
      <c r="O2" s="137"/>
      <c r="P2" s="137"/>
      <c r="Q2" s="137"/>
      <c r="R2" s="137"/>
      <c r="S2" s="137"/>
      <c r="T2" s="137"/>
      <c r="U2" s="137"/>
      <c r="V2" s="137"/>
      <c r="W2" s="137"/>
      <c r="X2" s="137"/>
      <c r="Y2" s="137"/>
      <c r="Z2" s="138"/>
    </row>
    <row r="3" spans="2:32" ht="15" customHeight="1" x14ac:dyDescent="0.25">
      <c r="B3" s="12"/>
      <c r="C3" s="139" t="s">
        <v>192</v>
      </c>
      <c r="D3" s="139"/>
      <c r="E3" s="139"/>
      <c r="F3" s="139"/>
      <c r="G3" s="139"/>
      <c r="H3" s="139"/>
      <c r="I3" s="139"/>
      <c r="J3" s="139"/>
      <c r="K3" s="139"/>
      <c r="L3" s="139"/>
      <c r="M3" s="139"/>
      <c r="N3" s="139"/>
      <c r="O3" s="139"/>
      <c r="P3" s="139"/>
      <c r="Q3" s="139"/>
      <c r="R3" s="139"/>
      <c r="S3" s="139"/>
      <c r="T3" s="139"/>
      <c r="U3" s="139"/>
      <c r="V3" s="139"/>
      <c r="W3" s="139"/>
      <c r="X3" s="139"/>
      <c r="Y3" s="139"/>
      <c r="Z3" s="13"/>
    </row>
    <row r="4" spans="2:32" ht="15" customHeight="1" x14ac:dyDescent="0.25">
      <c r="B4" s="12"/>
      <c r="C4" s="139"/>
      <c r="D4" s="139"/>
      <c r="E4" s="139"/>
      <c r="F4" s="139"/>
      <c r="G4" s="139"/>
      <c r="H4" s="139"/>
      <c r="I4" s="139"/>
      <c r="J4" s="139"/>
      <c r="K4" s="139"/>
      <c r="L4" s="139"/>
      <c r="M4" s="139"/>
      <c r="N4" s="139"/>
      <c r="O4" s="139"/>
      <c r="P4" s="139"/>
      <c r="Q4" s="139"/>
      <c r="R4" s="139"/>
      <c r="S4" s="139"/>
      <c r="T4" s="139"/>
      <c r="U4" s="139"/>
      <c r="V4" s="139"/>
      <c r="W4" s="139"/>
      <c r="X4" s="139"/>
      <c r="Y4" s="139"/>
      <c r="Z4" s="13"/>
    </row>
    <row r="5" spans="2:32" ht="23.25" x14ac:dyDescent="0.35">
      <c r="B5" s="12"/>
      <c r="C5" s="140" t="s">
        <v>193</v>
      </c>
      <c r="D5" s="140"/>
      <c r="E5" s="140"/>
      <c r="F5" s="140"/>
      <c r="G5" s="140"/>
      <c r="H5" s="140"/>
      <c r="I5" s="140"/>
      <c r="J5" s="140"/>
      <c r="K5" s="140"/>
      <c r="L5" s="140"/>
      <c r="M5" s="140"/>
      <c r="N5" s="140"/>
      <c r="O5" s="140"/>
      <c r="P5" s="140"/>
      <c r="Q5" s="140"/>
      <c r="R5" s="140"/>
      <c r="S5" s="140"/>
      <c r="T5" s="140"/>
      <c r="U5" s="140"/>
      <c r="V5" s="140"/>
      <c r="W5" s="140"/>
      <c r="X5" s="140"/>
      <c r="Y5" s="140"/>
      <c r="Z5" s="13"/>
    </row>
    <row r="6" spans="2:32" ht="15.75" x14ac:dyDescent="0.25">
      <c r="B6" s="12"/>
      <c r="C6" s="141" t="s">
        <v>250</v>
      </c>
      <c r="D6" s="141"/>
      <c r="E6" s="141"/>
      <c r="F6" s="141"/>
      <c r="G6" s="141"/>
      <c r="H6" s="141"/>
      <c r="I6" s="141"/>
      <c r="J6" s="141"/>
      <c r="K6" s="141"/>
      <c r="L6" s="141"/>
      <c r="M6" s="141"/>
      <c r="N6" s="141"/>
      <c r="O6" s="141"/>
      <c r="P6" s="141"/>
      <c r="Q6" s="141"/>
      <c r="R6" s="141"/>
      <c r="S6" s="141"/>
      <c r="T6" s="141"/>
      <c r="U6" s="141"/>
      <c r="V6" s="141"/>
      <c r="W6" s="141"/>
      <c r="X6" s="141"/>
      <c r="Y6" s="141"/>
      <c r="Z6" s="13"/>
    </row>
    <row r="7" spans="2:32" ht="21.75" customHeight="1" x14ac:dyDescent="0.3">
      <c r="B7" s="12"/>
      <c r="C7" s="76"/>
      <c r="D7" s="76"/>
      <c r="E7" s="143"/>
      <c r="F7" s="143"/>
      <c r="G7" s="143"/>
      <c r="H7" s="143"/>
      <c r="I7" s="143"/>
      <c r="J7" s="143"/>
      <c r="K7" s="143"/>
      <c r="L7" s="143"/>
      <c r="M7" s="143"/>
      <c r="N7" s="143"/>
      <c r="O7" s="143"/>
      <c r="P7" s="143"/>
      <c r="Q7" s="143"/>
      <c r="R7" s="143"/>
      <c r="S7" s="143"/>
      <c r="T7" s="143"/>
      <c r="U7" s="143"/>
      <c r="V7" s="143"/>
      <c r="W7" s="143"/>
      <c r="X7" s="143"/>
      <c r="Y7" s="143"/>
      <c r="Z7" s="77"/>
    </row>
    <row r="8" spans="2:32" ht="12" customHeight="1" x14ac:dyDescent="0.25">
      <c r="B8" s="133"/>
      <c r="C8" s="134"/>
      <c r="D8" s="134"/>
      <c r="E8" s="134"/>
      <c r="F8" s="134"/>
      <c r="G8" s="134"/>
      <c r="H8" s="134"/>
      <c r="I8" s="134"/>
      <c r="J8" s="134"/>
      <c r="K8" s="134"/>
      <c r="L8" s="134"/>
      <c r="M8" s="134"/>
      <c r="N8" s="134"/>
      <c r="O8" s="134"/>
      <c r="P8" s="134"/>
      <c r="Q8" s="134"/>
      <c r="R8" s="134"/>
      <c r="S8" s="134"/>
      <c r="T8" s="134"/>
      <c r="U8" s="134"/>
      <c r="V8" s="134"/>
      <c r="W8" s="134"/>
      <c r="X8" s="134"/>
      <c r="Y8" s="134"/>
      <c r="Z8" s="135"/>
    </row>
    <row r="9" spans="2:32" x14ac:dyDescent="0.25">
      <c r="B9" s="14"/>
      <c r="C9" s="10"/>
      <c r="D9" s="10"/>
      <c r="E9" s="10"/>
      <c r="F9" s="10"/>
      <c r="G9" s="10"/>
      <c r="H9" s="10"/>
      <c r="I9" s="10"/>
      <c r="J9" s="10"/>
      <c r="K9" s="10"/>
      <c r="L9" s="10"/>
      <c r="M9" s="10"/>
      <c r="N9" s="10"/>
      <c r="O9" s="73"/>
      <c r="P9" s="10"/>
      <c r="Q9" s="10"/>
      <c r="R9" s="10"/>
      <c r="S9" s="10"/>
      <c r="T9" s="10"/>
      <c r="U9" s="10"/>
      <c r="V9" s="10"/>
      <c r="W9" s="10"/>
      <c r="X9" s="10"/>
      <c r="Y9" s="10"/>
      <c r="Z9" s="13"/>
    </row>
    <row r="10" spans="2:32" ht="23.25" x14ac:dyDescent="0.3">
      <c r="B10" s="18" t="s">
        <v>205</v>
      </c>
      <c r="C10" s="10"/>
      <c r="D10" s="10"/>
      <c r="E10" s="10"/>
      <c r="F10" s="10"/>
      <c r="G10" s="10"/>
      <c r="H10" s="10"/>
      <c r="I10" s="10"/>
      <c r="J10" s="10"/>
      <c r="K10" s="10"/>
      <c r="L10" s="10"/>
      <c r="M10" s="10"/>
      <c r="N10" s="10"/>
      <c r="P10" s="10"/>
      <c r="Q10" s="10"/>
      <c r="R10" s="10"/>
      <c r="S10" s="10"/>
      <c r="T10" s="10"/>
      <c r="U10" s="10"/>
      <c r="V10" s="10"/>
      <c r="W10" s="10"/>
      <c r="X10" s="10"/>
      <c r="Y10" s="144" t="s">
        <v>0</v>
      </c>
      <c r="Z10" s="145"/>
    </row>
    <row r="11" spans="2:32" x14ac:dyDescent="0.25">
      <c r="B11" s="75" t="s">
        <v>214</v>
      </c>
      <c r="C11" s="10"/>
      <c r="D11" s="10"/>
      <c r="E11" s="10"/>
      <c r="F11" s="10"/>
      <c r="G11" s="10"/>
      <c r="H11" s="10"/>
      <c r="I11" s="10"/>
      <c r="J11" s="10"/>
      <c r="K11" s="10"/>
      <c r="L11" s="10"/>
      <c r="M11" s="10"/>
      <c r="N11" s="10"/>
      <c r="O11" s="73"/>
      <c r="P11" s="10"/>
      <c r="Q11" s="10"/>
      <c r="R11" s="10"/>
      <c r="S11" s="10"/>
      <c r="T11" s="10"/>
      <c r="U11" s="10"/>
      <c r="V11" s="10"/>
      <c r="W11" s="10"/>
      <c r="X11" s="10"/>
      <c r="Y11" s="74"/>
      <c r="Z11" s="13"/>
    </row>
    <row r="12" spans="2:32" x14ac:dyDescent="0.25">
      <c r="B12" s="75" t="s">
        <v>213</v>
      </c>
      <c r="C12" s="10"/>
      <c r="D12" s="10"/>
      <c r="E12" s="10"/>
      <c r="F12" s="10"/>
      <c r="G12" s="10"/>
      <c r="H12" s="10"/>
      <c r="I12" s="10"/>
      <c r="J12" s="10"/>
      <c r="K12" s="10"/>
      <c r="L12" s="10"/>
      <c r="M12" s="10"/>
      <c r="N12" s="10"/>
      <c r="O12" s="73"/>
      <c r="P12" s="10"/>
      <c r="Q12" s="10"/>
      <c r="R12" s="10"/>
      <c r="S12" s="10"/>
      <c r="T12" s="10"/>
      <c r="U12" s="10"/>
      <c r="V12" s="10"/>
      <c r="W12" s="10"/>
      <c r="X12" s="10"/>
      <c r="Y12" s="74"/>
      <c r="Z12" s="13"/>
    </row>
    <row r="13" spans="2:32" ht="14.25" customHeight="1" x14ac:dyDescent="0.25">
      <c r="B13" s="14"/>
      <c r="C13" s="10"/>
      <c r="D13" s="10"/>
      <c r="E13" s="10"/>
      <c r="F13" s="10"/>
      <c r="G13" s="10"/>
      <c r="H13" s="10"/>
      <c r="I13" s="10"/>
      <c r="J13" s="10"/>
      <c r="K13" s="10"/>
      <c r="L13" s="10"/>
      <c r="M13" s="10"/>
      <c r="N13" s="10"/>
      <c r="O13" s="73"/>
      <c r="P13" s="10"/>
      <c r="Q13" s="10"/>
      <c r="R13" s="10"/>
      <c r="S13" s="10"/>
      <c r="T13" s="10"/>
      <c r="U13" s="10"/>
      <c r="V13" s="10"/>
      <c r="W13" s="10"/>
      <c r="X13" s="10"/>
      <c r="Y13" s="10"/>
      <c r="Z13" s="13"/>
    </row>
    <row r="14" spans="2:32" x14ac:dyDescent="0.25">
      <c r="B14" s="12" t="s">
        <v>4</v>
      </c>
      <c r="C14" s="10"/>
      <c r="D14" s="149" t="s">
        <v>254</v>
      </c>
      <c r="E14" s="149"/>
      <c r="F14" s="149"/>
      <c r="G14" s="149"/>
      <c r="H14" s="149"/>
      <c r="I14" s="149"/>
      <c r="J14" s="149"/>
      <c r="K14" s="10"/>
      <c r="L14" s="149" t="s">
        <v>255</v>
      </c>
      <c r="M14" s="149"/>
      <c r="N14" s="149"/>
      <c r="O14" s="149"/>
      <c r="P14" s="149"/>
      <c r="Q14" s="149"/>
      <c r="R14" s="149"/>
      <c r="S14" s="10"/>
      <c r="T14" s="149" t="s">
        <v>256</v>
      </c>
      <c r="U14" s="149"/>
      <c r="V14" s="149"/>
      <c r="W14" s="149"/>
      <c r="X14" s="149"/>
      <c r="Y14" s="149"/>
      <c r="Z14" s="149"/>
    </row>
    <row r="15" spans="2:32" x14ac:dyDescent="0.25">
      <c r="B15" s="20" t="s">
        <v>211</v>
      </c>
      <c r="C15" s="10"/>
      <c r="D15" s="27" t="s">
        <v>7</v>
      </c>
      <c r="E15" s="27" t="s">
        <v>8</v>
      </c>
      <c r="F15" s="27" t="s">
        <v>9</v>
      </c>
      <c r="G15" s="27" t="s">
        <v>10</v>
      </c>
      <c r="H15" s="27" t="s">
        <v>11</v>
      </c>
      <c r="I15" s="27" t="s">
        <v>12</v>
      </c>
      <c r="J15" s="27" t="s">
        <v>13</v>
      </c>
      <c r="K15" s="28"/>
      <c r="L15" s="27" t="s">
        <v>7</v>
      </c>
      <c r="M15" s="27" t="s">
        <v>8</v>
      </c>
      <c r="N15" s="27" t="s">
        <v>9</v>
      </c>
      <c r="O15" s="27" t="s">
        <v>10</v>
      </c>
      <c r="P15" s="27" t="s">
        <v>11</v>
      </c>
      <c r="Q15" s="27" t="s">
        <v>12</v>
      </c>
      <c r="R15" s="27" t="s">
        <v>13</v>
      </c>
      <c r="S15" s="28"/>
      <c r="T15" s="27" t="s">
        <v>7</v>
      </c>
      <c r="U15" s="27" t="s">
        <v>8</v>
      </c>
      <c r="V15" s="27" t="s">
        <v>9</v>
      </c>
      <c r="W15" s="27" t="s">
        <v>10</v>
      </c>
      <c r="X15" s="27" t="s">
        <v>11</v>
      </c>
      <c r="Y15" s="27" t="s">
        <v>12</v>
      </c>
      <c r="Z15" s="29" t="s">
        <v>13</v>
      </c>
    </row>
    <row r="16" spans="2:32" x14ac:dyDescent="0.25">
      <c r="B16" s="21" t="s">
        <v>1</v>
      </c>
      <c r="C16" s="10"/>
      <c r="D16" s="39">
        <v>98666</v>
      </c>
      <c r="E16" s="39">
        <v>75941</v>
      </c>
      <c r="F16" s="39">
        <v>166618</v>
      </c>
      <c r="G16" s="39">
        <v>176411</v>
      </c>
      <c r="H16" s="39">
        <v>93022</v>
      </c>
      <c r="I16" s="39">
        <v>49958</v>
      </c>
      <c r="J16" s="39">
        <f>SUM(D16:I16)</f>
        <v>660616</v>
      </c>
      <c r="K16" s="28"/>
      <c r="L16" s="39">
        <v>98730</v>
      </c>
      <c r="M16" s="39">
        <v>78719</v>
      </c>
      <c r="N16" s="39">
        <v>189250</v>
      </c>
      <c r="O16" s="39">
        <v>225776</v>
      </c>
      <c r="P16" s="39">
        <v>155636</v>
      </c>
      <c r="Q16" s="39">
        <v>103751</v>
      </c>
      <c r="R16" s="39">
        <v>851862</v>
      </c>
      <c r="S16" s="28"/>
      <c r="T16" s="39">
        <v>197396</v>
      </c>
      <c r="U16" s="39">
        <v>154660</v>
      </c>
      <c r="V16" s="39">
        <v>355868</v>
      </c>
      <c r="W16" s="39">
        <v>402187</v>
      </c>
      <c r="X16" s="39">
        <v>248658</v>
      </c>
      <c r="Y16" s="39">
        <v>153709</v>
      </c>
      <c r="Z16" s="40">
        <v>1512478</v>
      </c>
      <c r="AB16" s="67"/>
      <c r="AD16" s="67"/>
      <c r="AF16" s="67"/>
    </row>
    <row r="17" spans="2:49" x14ac:dyDescent="0.25">
      <c r="B17" s="22" t="s">
        <v>5</v>
      </c>
      <c r="C17" s="10"/>
      <c r="D17" s="41">
        <v>2861</v>
      </c>
      <c r="E17" s="41">
        <v>2423</v>
      </c>
      <c r="F17" s="41">
        <v>5270</v>
      </c>
      <c r="G17" s="41">
        <v>5185</v>
      </c>
      <c r="H17" s="41">
        <v>2762</v>
      </c>
      <c r="I17" s="41">
        <v>1152</v>
      </c>
      <c r="J17" s="41">
        <f t="shared" ref="J17:J19" si="0">SUM(D17:I17)</f>
        <v>19653</v>
      </c>
      <c r="K17" s="28"/>
      <c r="L17" s="41">
        <v>2946</v>
      </c>
      <c r="M17" s="41">
        <v>2569</v>
      </c>
      <c r="N17" s="41">
        <v>5879</v>
      </c>
      <c r="O17" s="41">
        <v>7083</v>
      </c>
      <c r="P17" s="41">
        <v>4937</v>
      </c>
      <c r="Q17" s="41">
        <v>2198</v>
      </c>
      <c r="R17" s="41">
        <v>25612</v>
      </c>
      <c r="S17" s="28"/>
      <c r="T17" s="41">
        <v>5807</v>
      </c>
      <c r="U17" s="41">
        <v>4992</v>
      </c>
      <c r="V17" s="41">
        <v>11149</v>
      </c>
      <c r="W17" s="41">
        <v>12268</v>
      </c>
      <c r="X17" s="41">
        <v>7699</v>
      </c>
      <c r="Y17" s="41">
        <v>3350</v>
      </c>
      <c r="Z17" s="42">
        <v>45265</v>
      </c>
      <c r="AB17" s="67"/>
      <c r="AD17" s="67"/>
      <c r="AF17" s="67"/>
    </row>
    <row r="18" spans="2:49" x14ac:dyDescent="0.25">
      <c r="B18" s="23" t="s">
        <v>2</v>
      </c>
      <c r="C18" s="10"/>
      <c r="D18" s="43">
        <v>9564</v>
      </c>
      <c r="E18" s="43">
        <v>7422</v>
      </c>
      <c r="F18" s="43">
        <v>16220</v>
      </c>
      <c r="G18" s="43">
        <v>17468</v>
      </c>
      <c r="H18" s="43">
        <v>9873</v>
      </c>
      <c r="I18" s="43">
        <v>5741</v>
      </c>
      <c r="J18" s="43">
        <f t="shared" si="0"/>
        <v>66288</v>
      </c>
      <c r="K18" s="28"/>
      <c r="L18" s="43">
        <v>10690</v>
      </c>
      <c r="M18" s="43">
        <v>8574</v>
      </c>
      <c r="N18" s="43">
        <v>20162</v>
      </c>
      <c r="O18" s="43">
        <v>23933</v>
      </c>
      <c r="P18" s="43">
        <v>17256</v>
      </c>
      <c r="Q18" s="43">
        <v>11514</v>
      </c>
      <c r="R18" s="43">
        <v>92129</v>
      </c>
      <c r="S18" s="28"/>
      <c r="T18" s="43">
        <v>20254</v>
      </c>
      <c r="U18" s="43">
        <v>15996</v>
      </c>
      <c r="V18" s="43">
        <v>36382</v>
      </c>
      <c r="W18" s="43">
        <v>41401</v>
      </c>
      <c r="X18" s="43">
        <v>27129</v>
      </c>
      <c r="Y18" s="43">
        <v>17255</v>
      </c>
      <c r="Z18" s="44">
        <v>158417</v>
      </c>
      <c r="AB18" s="67"/>
      <c r="AD18" s="67"/>
      <c r="AF18" s="67"/>
    </row>
    <row r="19" spans="2:49" x14ac:dyDescent="0.25">
      <c r="B19" s="22" t="s">
        <v>3</v>
      </c>
      <c r="C19" s="10"/>
      <c r="D19" s="41">
        <v>6256</v>
      </c>
      <c r="E19" s="41">
        <v>4774</v>
      </c>
      <c r="F19" s="41">
        <v>11437</v>
      </c>
      <c r="G19" s="41">
        <v>11767</v>
      </c>
      <c r="H19" s="41">
        <v>5891</v>
      </c>
      <c r="I19" s="41">
        <v>2971</v>
      </c>
      <c r="J19" s="41">
        <f t="shared" si="0"/>
        <v>43096</v>
      </c>
      <c r="K19" s="28"/>
      <c r="L19" s="41">
        <v>5883</v>
      </c>
      <c r="M19" s="41">
        <v>4764</v>
      </c>
      <c r="N19" s="41">
        <v>11659</v>
      </c>
      <c r="O19" s="41">
        <v>14078</v>
      </c>
      <c r="P19" s="41">
        <v>9549</v>
      </c>
      <c r="Q19" s="41">
        <v>6602</v>
      </c>
      <c r="R19" s="41">
        <v>52535</v>
      </c>
      <c r="S19" s="28"/>
      <c r="T19" s="41">
        <v>12139</v>
      </c>
      <c r="U19" s="41">
        <v>9538</v>
      </c>
      <c r="V19" s="41">
        <v>23096</v>
      </c>
      <c r="W19" s="41">
        <v>25845</v>
      </c>
      <c r="X19" s="41">
        <v>15440</v>
      </c>
      <c r="Y19" s="41">
        <v>9573</v>
      </c>
      <c r="Z19" s="42">
        <v>95631</v>
      </c>
      <c r="AB19" s="67"/>
      <c r="AD19" s="67"/>
      <c r="AF19" s="67"/>
    </row>
    <row r="20" spans="2:49" x14ac:dyDescent="0.25">
      <c r="B20" s="24" t="s">
        <v>6</v>
      </c>
      <c r="C20" s="10"/>
      <c r="D20" s="45">
        <f>SUM(D16:D19)</f>
        <v>117347</v>
      </c>
      <c r="E20" s="45">
        <f t="shared" ref="E20:J20" si="1">SUM(E16:E19)</f>
        <v>90560</v>
      </c>
      <c r="F20" s="45">
        <f t="shared" si="1"/>
        <v>199545</v>
      </c>
      <c r="G20" s="45">
        <f t="shared" si="1"/>
        <v>210831</v>
      </c>
      <c r="H20" s="45">
        <f t="shared" si="1"/>
        <v>111548</v>
      </c>
      <c r="I20" s="45">
        <f t="shared" si="1"/>
        <v>59822</v>
      </c>
      <c r="J20" s="45">
        <f t="shared" si="1"/>
        <v>789653</v>
      </c>
      <c r="K20" s="28"/>
      <c r="L20" s="45">
        <f>SUM(L16:L19)</f>
        <v>118249</v>
      </c>
      <c r="M20" s="45">
        <f t="shared" ref="M20" si="2">SUM(M16:M19)</f>
        <v>94626</v>
      </c>
      <c r="N20" s="45">
        <f t="shared" ref="N20" si="3">SUM(N16:N19)</f>
        <v>226950</v>
      </c>
      <c r="O20" s="45">
        <f t="shared" ref="O20" si="4">SUM(O16:O19)</f>
        <v>270870</v>
      </c>
      <c r="P20" s="45">
        <f t="shared" ref="P20" si="5">SUM(P16:P19)</f>
        <v>187378</v>
      </c>
      <c r="Q20" s="45">
        <f t="shared" ref="Q20" si="6">SUM(Q16:Q19)</f>
        <v>124065</v>
      </c>
      <c r="R20" s="45">
        <f t="shared" ref="R20" si="7">SUM(R16:R19)</f>
        <v>1022138</v>
      </c>
      <c r="S20" s="28"/>
      <c r="T20" s="45">
        <f>SUM(T16:T19)</f>
        <v>235596</v>
      </c>
      <c r="U20" s="45">
        <f t="shared" ref="U20" si="8">SUM(U16:U19)</f>
        <v>185186</v>
      </c>
      <c r="V20" s="45">
        <f t="shared" ref="V20" si="9">SUM(V16:V19)</f>
        <v>426495</v>
      </c>
      <c r="W20" s="45">
        <f t="shared" ref="W20" si="10">SUM(W16:W19)</f>
        <v>481701</v>
      </c>
      <c r="X20" s="45">
        <f t="shared" ref="X20" si="11">SUM(X16:X19)</f>
        <v>298926</v>
      </c>
      <c r="Y20" s="45">
        <f t="shared" ref="Y20" si="12">SUM(Y16:Y19)</f>
        <v>183887</v>
      </c>
      <c r="Z20" s="46">
        <f t="shared" ref="Z20" si="13">SUM(Z16:Z19)</f>
        <v>1811791</v>
      </c>
      <c r="AB20" s="67"/>
      <c r="AD20" s="67"/>
      <c r="AF20" s="67"/>
    </row>
    <row r="21" spans="2:49" x14ac:dyDescent="0.25">
      <c r="B21" s="14"/>
      <c r="C21" s="10"/>
      <c r="D21" s="10"/>
      <c r="E21" s="10"/>
      <c r="F21" s="10"/>
      <c r="G21" s="10"/>
      <c r="H21" s="86"/>
      <c r="I21" s="10"/>
      <c r="J21" s="10"/>
      <c r="K21" s="10"/>
      <c r="L21" s="10"/>
      <c r="M21" s="10"/>
      <c r="N21" s="10"/>
      <c r="O21" s="86"/>
      <c r="P21" s="10"/>
      <c r="Q21" s="10"/>
      <c r="R21" s="10"/>
      <c r="S21" s="10"/>
      <c r="T21" s="10"/>
      <c r="U21" s="10"/>
      <c r="V21" s="10"/>
      <c r="W21" s="86"/>
      <c r="X21" s="10"/>
      <c r="Y21" s="10"/>
      <c r="Z21" s="13"/>
      <c r="AB21" s="67"/>
      <c r="AC21" s="67"/>
      <c r="AD21" s="67"/>
      <c r="AE21" s="67"/>
      <c r="AF21" s="67"/>
      <c r="AG21" s="67"/>
    </row>
    <row r="22" spans="2:49" x14ac:dyDescent="0.25">
      <c r="B22" s="12" t="s">
        <v>195</v>
      </c>
      <c r="C22" s="10"/>
      <c r="D22" s="149" t="s">
        <v>254</v>
      </c>
      <c r="E22" s="149"/>
      <c r="F22" s="149"/>
      <c r="G22" s="149"/>
      <c r="H22" s="149"/>
      <c r="I22" s="149"/>
      <c r="J22" s="149"/>
      <c r="K22" s="10"/>
      <c r="L22" s="149" t="s">
        <v>255</v>
      </c>
      <c r="M22" s="149"/>
      <c r="N22" s="149"/>
      <c r="O22" s="149"/>
      <c r="P22" s="149"/>
      <c r="Q22" s="149"/>
      <c r="R22" s="149"/>
      <c r="S22" s="10"/>
      <c r="T22" s="149" t="s">
        <v>256</v>
      </c>
      <c r="U22" s="149"/>
      <c r="V22" s="149"/>
      <c r="W22" s="149"/>
      <c r="X22" s="149"/>
      <c r="Y22" s="149"/>
      <c r="Z22" s="149"/>
    </row>
    <row r="23" spans="2:49" x14ac:dyDescent="0.25">
      <c r="B23" s="20" t="s">
        <v>211</v>
      </c>
      <c r="C23" s="10"/>
      <c r="D23" s="27" t="s">
        <v>7</v>
      </c>
      <c r="E23" s="27" t="s">
        <v>8</v>
      </c>
      <c r="F23" s="27" t="s">
        <v>9</v>
      </c>
      <c r="G23" s="27" t="s">
        <v>10</v>
      </c>
      <c r="H23" s="27" t="s">
        <v>11</v>
      </c>
      <c r="I23" s="27" t="s">
        <v>12</v>
      </c>
      <c r="J23" s="27" t="s">
        <v>13</v>
      </c>
      <c r="K23" s="28"/>
      <c r="L23" s="27" t="s">
        <v>7</v>
      </c>
      <c r="M23" s="27" t="s">
        <v>8</v>
      </c>
      <c r="N23" s="27" t="s">
        <v>9</v>
      </c>
      <c r="O23" s="27" t="s">
        <v>10</v>
      </c>
      <c r="P23" s="27" t="s">
        <v>11</v>
      </c>
      <c r="Q23" s="27" t="s">
        <v>12</v>
      </c>
      <c r="R23" s="27" t="s">
        <v>13</v>
      </c>
      <c r="S23" s="28"/>
      <c r="T23" s="27" t="s">
        <v>7</v>
      </c>
      <c r="U23" s="27" t="s">
        <v>8</v>
      </c>
      <c r="V23" s="27" t="s">
        <v>9</v>
      </c>
      <c r="W23" s="27" t="s">
        <v>10</v>
      </c>
      <c r="X23" s="27" t="s">
        <v>11</v>
      </c>
      <c r="Y23" s="27" t="s">
        <v>12</v>
      </c>
      <c r="Z23" s="29" t="s">
        <v>13</v>
      </c>
    </row>
    <row r="24" spans="2:49" x14ac:dyDescent="0.25">
      <c r="B24" s="21" t="s">
        <v>1</v>
      </c>
      <c r="C24" s="10"/>
      <c r="D24" s="39">
        <v>383.05544349598324</v>
      </c>
      <c r="E24" s="39">
        <v>294.82915527667552</v>
      </c>
      <c r="F24" s="39">
        <v>646.86854523760712</v>
      </c>
      <c r="G24" s="39">
        <v>684.88834900137738</v>
      </c>
      <c r="H24" s="39">
        <v>361.14348878928257</v>
      </c>
      <c r="I24" s="39">
        <v>193.95418732057985</v>
      </c>
      <c r="J24" s="39">
        <v>2564.7391691215057</v>
      </c>
      <c r="K24" s="28"/>
      <c r="L24" s="39">
        <v>372.89790279772006</v>
      </c>
      <c r="M24" s="39">
        <v>297.31743148317355</v>
      </c>
      <c r="N24" s="39">
        <v>714.78707692158935</v>
      </c>
      <c r="O24" s="39">
        <v>852.74381547714006</v>
      </c>
      <c r="P24" s="39">
        <v>587.8288058323302</v>
      </c>
      <c r="Q24" s="39">
        <v>391.86194989533328</v>
      </c>
      <c r="R24" s="39">
        <v>3217.4369824072865</v>
      </c>
      <c r="S24" s="28"/>
      <c r="T24" s="39">
        <v>377.90678474163735</v>
      </c>
      <c r="U24" s="39">
        <v>296.09041382875864</v>
      </c>
      <c r="V24" s="39">
        <v>681.29512083546274</v>
      </c>
      <c r="W24" s="39">
        <v>769.97100262864956</v>
      </c>
      <c r="X24" s="39">
        <v>476.0458432809483</v>
      </c>
      <c r="Y24" s="39">
        <v>294.26976218288286</v>
      </c>
      <c r="Z24" s="40">
        <v>2895.5789274983395</v>
      </c>
      <c r="AA24" s="67"/>
      <c r="AB24" s="67"/>
      <c r="AC24" s="67"/>
      <c r="AD24" s="67"/>
      <c r="AF24" s="67"/>
    </row>
    <row r="25" spans="2:49" x14ac:dyDescent="0.25">
      <c r="B25" s="22" t="s">
        <v>5</v>
      </c>
      <c r="C25" s="10"/>
      <c r="D25" s="41">
        <v>323.4983502827925</v>
      </c>
      <c r="E25" s="41">
        <v>273.97291252541288</v>
      </c>
      <c r="F25" s="41">
        <v>595.88825794838044</v>
      </c>
      <c r="G25" s="41">
        <v>586.27715701372915</v>
      </c>
      <c r="H25" s="41">
        <v>312.30424448831627</v>
      </c>
      <c r="I25" s="41">
        <v>130.25868560845052</v>
      </c>
      <c r="J25" s="41">
        <v>2222.1996078670818</v>
      </c>
      <c r="K25" s="28"/>
      <c r="L25" s="41">
        <v>321.96791686976366</v>
      </c>
      <c r="M25" s="41">
        <v>280.76564101779456</v>
      </c>
      <c r="N25" s="41">
        <v>642.51506560670077</v>
      </c>
      <c r="O25" s="41">
        <v>774.10005267771078</v>
      </c>
      <c r="P25" s="41">
        <v>539.56402090496374</v>
      </c>
      <c r="Q25" s="41">
        <v>240.21910430405313</v>
      </c>
      <c r="R25" s="41">
        <v>2799.1318013809864</v>
      </c>
      <c r="S25" s="28"/>
      <c r="T25" s="41">
        <v>322.72011879568208</v>
      </c>
      <c r="U25" s="41">
        <v>277.42704202308335</v>
      </c>
      <c r="V25" s="41">
        <v>619.5981753836852</v>
      </c>
      <c r="W25" s="41">
        <v>681.78584766409983</v>
      </c>
      <c r="X25" s="41">
        <v>427.86674610090517</v>
      </c>
      <c r="Y25" s="41">
        <v>186.17399654994577</v>
      </c>
      <c r="Z25" s="42">
        <v>2515.5719265174016</v>
      </c>
      <c r="AA25" s="67"/>
      <c r="AB25" s="67"/>
      <c r="AC25" s="67"/>
      <c r="AD25" s="67"/>
      <c r="AF25" s="67"/>
    </row>
    <row r="26" spans="2:49" x14ac:dyDescent="0.25">
      <c r="B26" s="23" t="s">
        <v>2</v>
      </c>
      <c r="C26" s="10"/>
      <c r="D26" s="43">
        <v>377.97665508049391</v>
      </c>
      <c r="E26" s="43">
        <v>293.32316332156273</v>
      </c>
      <c r="F26" s="43">
        <v>641.02690771702339</v>
      </c>
      <c r="G26" s="43">
        <v>690.34883008637269</v>
      </c>
      <c r="H26" s="43">
        <v>390.18857335944341</v>
      </c>
      <c r="I26" s="43">
        <v>226.88874705323249</v>
      </c>
      <c r="J26" s="43">
        <v>2619.7528766181285</v>
      </c>
      <c r="K26" s="28"/>
      <c r="L26" s="43">
        <v>397.13424363387122</v>
      </c>
      <c r="M26" s="43">
        <v>318.52469643749407</v>
      </c>
      <c r="N26" s="43">
        <v>749.01970253939305</v>
      </c>
      <c r="O26" s="43">
        <v>889.11261486337128</v>
      </c>
      <c r="P26" s="43">
        <v>641.06160038784674</v>
      </c>
      <c r="Q26" s="43">
        <v>427.74590095419956</v>
      </c>
      <c r="R26" s="43">
        <v>3422.5987588161761</v>
      </c>
      <c r="S26" s="28"/>
      <c r="T26" s="43">
        <v>387.85163057007719</v>
      </c>
      <c r="U26" s="43">
        <v>306.31355201930256</v>
      </c>
      <c r="V26" s="43">
        <v>696.69290132322249</v>
      </c>
      <c r="W26" s="43">
        <v>792.80366136228724</v>
      </c>
      <c r="X26" s="43">
        <v>519.50364795771816</v>
      </c>
      <c r="Y26" s="43">
        <v>330.42262691254479</v>
      </c>
      <c r="Z26" s="44">
        <v>3033.5880201451523</v>
      </c>
      <c r="AA26" s="67"/>
      <c r="AB26" s="67"/>
      <c r="AC26" s="67"/>
      <c r="AD26" s="67"/>
      <c r="AF26" s="67"/>
    </row>
    <row r="27" spans="2:49" x14ac:dyDescent="0.25">
      <c r="B27" s="22" t="s">
        <v>3</v>
      </c>
      <c r="C27" s="10"/>
      <c r="D27" s="41">
        <v>425.31320619260379</v>
      </c>
      <c r="E27" s="41">
        <v>324.55966214250168</v>
      </c>
      <c r="F27" s="41">
        <v>777.54270128273811</v>
      </c>
      <c r="G27" s="41">
        <v>799.97770097000785</v>
      </c>
      <c r="H27" s="41">
        <v>400.49873684153278</v>
      </c>
      <c r="I27" s="41">
        <v>201.98298203296449</v>
      </c>
      <c r="J27" s="41">
        <v>2929.8749894623488</v>
      </c>
      <c r="K27" s="28"/>
      <c r="L27" s="41">
        <v>383.12903692183858</v>
      </c>
      <c r="M27" s="41">
        <v>310.25441643645058</v>
      </c>
      <c r="N27" s="41">
        <v>759.28972318064177</v>
      </c>
      <c r="O27" s="41">
        <v>916.82654798328122</v>
      </c>
      <c r="P27" s="41">
        <v>621.87645309648758</v>
      </c>
      <c r="Q27" s="41">
        <v>429.95374838653373</v>
      </c>
      <c r="R27" s="41">
        <v>3421.3299260052336</v>
      </c>
      <c r="S27" s="28"/>
      <c r="T27" s="41">
        <v>403.76792408271604</v>
      </c>
      <c r="U27" s="41">
        <v>317.25335364535346</v>
      </c>
      <c r="V27" s="41">
        <v>768.220114887092</v>
      </c>
      <c r="W27" s="41">
        <v>859.65746749466973</v>
      </c>
      <c r="X27" s="41">
        <v>513.56592370352882</v>
      </c>
      <c r="Y27" s="41">
        <v>318.41752510452596</v>
      </c>
      <c r="Z27" s="42">
        <v>3180.8823089178859</v>
      </c>
      <c r="AA27" s="67"/>
      <c r="AB27" s="67"/>
      <c r="AC27" s="67"/>
      <c r="AD27" s="67"/>
      <c r="AF27" s="67"/>
    </row>
    <row r="28" spans="2:49" x14ac:dyDescent="0.25">
      <c r="B28" s="24" t="s">
        <v>6</v>
      </c>
      <c r="C28" s="10"/>
      <c r="D28" s="45">
        <v>382.94562320307108</v>
      </c>
      <c r="E28" s="45">
        <v>295.52997211066423</v>
      </c>
      <c r="F28" s="45">
        <v>651.18737063629078</v>
      </c>
      <c r="G28" s="45">
        <v>688.01766287614237</v>
      </c>
      <c r="H28" s="45">
        <v>364.02139276723028</v>
      </c>
      <c r="I28" s="45">
        <v>195.22078170940983</v>
      </c>
      <c r="J28" s="45">
        <v>2576.9228033028085</v>
      </c>
      <c r="K28" s="28"/>
      <c r="L28" s="45">
        <v>373.98422889635009</v>
      </c>
      <c r="M28" s="45">
        <v>299.27214305022471</v>
      </c>
      <c r="N28" s="45">
        <v>717.7711502678809</v>
      </c>
      <c r="O28" s="45">
        <v>856.67623473479136</v>
      </c>
      <c r="P28" s="45">
        <v>592.61741614846881</v>
      </c>
      <c r="Q28" s="45">
        <v>392.37839946236903</v>
      </c>
      <c r="R28" s="45">
        <v>3232.699572560085</v>
      </c>
      <c r="S28" s="28"/>
      <c r="T28" s="45">
        <v>378.39472691249858</v>
      </c>
      <c r="U28" s="45">
        <v>297.43037189942942</v>
      </c>
      <c r="V28" s="45">
        <v>685.00084489781705</v>
      </c>
      <c r="W28" s="45">
        <v>773.66813676156426</v>
      </c>
      <c r="X28" s="45">
        <v>480.11011280771135</v>
      </c>
      <c r="Y28" s="45">
        <v>295.34402599262563</v>
      </c>
      <c r="Z28" s="46">
        <v>2909.9482192716464</v>
      </c>
      <c r="AB28" s="67"/>
      <c r="AC28" s="67"/>
      <c r="AD28" s="67"/>
      <c r="AF28" s="67"/>
    </row>
    <row r="29" spans="2:49" x14ac:dyDescent="0.25">
      <c r="B29" s="14"/>
      <c r="C29" s="10"/>
      <c r="D29" s="10"/>
      <c r="E29" s="10"/>
      <c r="F29" s="10"/>
      <c r="G29" s="10"/>
      <c r="H29" s="10"/>
      <c r="I29" s="10"/>
      <c r="J29" s="10"/>
      <c r="K29" s="10"/>
      <c r="L29" s="10"/>
      <c r="M29" s="10"/>
      <c r="N29" s="10"/>
      <c r="O29" s="10"/>
      <c r="P29" s="10"/>
      <c r="Q29" s="10"/>
      <c r="R29" s="10"/>
      <c r="S29" s="10"/>
      <c r="T29" s="10"/>
      <c r="U29" s="10"/>
      <c r="V29" s="10"/>
      <c r="W29" s="10"/>
      <c r="X29" s="10"/>
      <c r="Y29" s="10"/>
      <c r="Z29" s="13"/>
      <c r="AB29" s="67"/>
      <c r="AC29" s="67"/>
      <c r="AD29" s="67"/>
      <c r="AE29" s="67"/>
      <c r="AF29" s="67"/>
      <c r="AG29" s="67"/>
      <c r="AH29" s="67"/>
      <c r="AI29" s="67"/>
      <c r="AJ29" s="67"/>
      <c r="AK29" s="67"/>
      <c r="AL29" s="67"/>
      <c r="AM29" s="67"/>
      <c r="AN29" s="67"/>
      <c r="AO29" s="67"/>
      <c r="AP29" s="67"/>
      <c r="AQ29" s="67"/>
      <c r="AR29" s="67"/>
      <c r="AS29" s="67"/>
      <c r="AT29" s="67"/>
      <c r="AU29" s="67"/>
      <c r="AV29" s="67"/>
      <c r="AW29" s="67"/>
    </row>
    <row r="30" spans="2:49" x14ac:dyDescent="0.25">
      <c r="B30" s="12" t="s">
        <v>215</v>
      </c>
      <c r="C30" s="10"/>
      <c r="D30" s="149" t="s">
        <v>254</v>
      </c>
      <c r="E30" s="149"/>
      <c r="F30" s="149"/>
      <c r="G30" s="149"/>
      <c r="H30" s="149"/>
      <c r="I30" s="149"/>
      <c r="J30" s="149"/>
      <c r="K30" s="10"/>
      <c r="L30" s="149" t="s">
        <v>255</v>
      </c>
      <c r="M30" s="149"/>
      <c r="N30" s="149"/>
      <c r="O30" s="149"/>
      <c r="P30" s="149"/>
      <c r="Q30" s="149"/>
      <c r="R30" s="149"/>
      <c r="S30" s="10"/>
      <c r="T30" s="149" t="s">
        <v>256</v>
      </c>
      <c r="U30" s="149"/>
      <c r="V30" s="149"/>
      <c r="W30" s="149"/>
      <c r="X30" s="149"/>
      <c r="Y30" s="149"/>
      <c r="Z30" s="149"/>
      <c r="AB30" s="69"/>
      <c r="AC30" s="69"/>
      <c r="AD30" s="69"/>
      <c r="AE30" s="69"/>
      <c r="AF30" s="69"/>
      <c r="AG30" s="69"/>
      <c r="AH30" s="69"/>
      <c r="AI30" s="67"/>
      <c r="AJ30" s="69"/>
      <c r="AK30" s="69"/>
      <c r="AL30" s="69"/>
      <c r="AM30" s="69"/>
      <c r="AN30" s="69"/>
      <c r="AO30" s="69"/>
      <c r="AP30" s="69"/>
      <c r="AQ30" s="67"/>
      <c r="AR30" s="69"/>
      <c r="AS30" s="69"/>
      <c r="AT30" s="69"/>
      <c r="AU30" s="69"/>
      <c r="AV30" s="69"/>
      <c r="AW30" s="69"/>
    </row>
    <row r="31" spans="2:49" x14ac:dyDescent="0.25">
      <c r="B31" s="20" t="s">
        <v>211</v>
      </c>
      <c r="C31" s="10"/>
      <c r="D31" s="27" t="s">
        <v>7</v>
      </c>
      <c r="E31" s="27" t="s">
        <v>8</v>
      </c>
      <c r="F31" s="27" t="s">
        <v>9</v>
      </c>
      <c r="G31" s="27" t="s">
        <v>10</v>
      </c>
      <c r="H31" s="27" t="s">
        <v>11</v>
      </c>
      <c r="I31" s="27" t="s">
        <v>12</v>
      </c>
      <c r="J31" s="27" t="s">
        <v>13</v>
      </c>
      <c r="K31" s="28"/>
      <c r="L31" s="27" t="s">
        <v>7</v>
      </c>
      <c r="M31" s="27" t="s">
        <v>8</v>
      </c>
      <c r="N31" s="27" t="s">
        <v>9</v>
      </c>
      <c r="O31" s="27" t="s">
        <v>10</v>
      </c>
      <c r="P31" s="27" t="s">
        <v>11</v>
      </c>
      <c r="Q31" s="27" t="s">
        <v>12</v>
      </c>
      <c r="R31" s="27" t="s">
        <v>13</v>
      </c>
      <c r="S31" s="28"/>
      <c r="T31" s="27" t="s">
        <v>7</v>
      </c>
      <c r="U31" s="27" t="s">
        <v>8</v>
      </c>
      <c r="V31" s="27" t="s">
        <v>9</v>
      </c>
      <c r="W31" s="27" t="s">
        <v>10</v>
      </c>
      <c r="X31" s="27" t="s">
        <v>11</v>
      </c>
      <c r="Y31" s="27" t="s">
        <v>12</v>
      </c>
      <c r="Z31" s="29" t="s">
        <v>13</v>
      </c>
    </row>
    <row r="32" spans="2:49" x14ac:dyDescent="0.25">
      <c r="B32" s="21" t="s">
        <v>1</v>
      </c>
      <c r="C32" s="10"/>
      <c r="D32" s="30">
        <v>0.1493545418215726</v>
      </c>
      <c r="E32" s="30">
        <v>0.11495483003741962</v>
      </c>
      <c r="F32" s="30">
        <v>0.25221611344563255</v>
      </c>
      <c r="G32" s="30">
        <v>0.26704015646003126</v>
      </c>
      <c r="H32" s="30">
        <v>0.1408110006418252</v>
      </c>
      <c r="I32" s="30">
        <v>7.5623357593518778E-2</v>
      </c>
      <c r="J32" s="30">
        <v>1</v>
      </c>
      <c r="K32" s="31"/>
      <c r="L32" s="30">
        <v>0.11589905407213845</v>
      </c>
      <c r="M32" s="30">
        <v>9.2408160007137308E-2</v>
      </c>
      <c r="N32" s="30">
        <v>0.22216039687179379</v>
      </c>
      <c r="O32" s="30">
        <v>0.26503823389234404</v>
      </c>
      <c r="P32" s="30">
        <v>0.18270095391037516</v>
      </c>
      <c r="Q32" s="30">
        <v>0.12179320124621124</v>
      </c>
      <c r="R32" s="30">
        <v>1</v>
      </c>
      <c r="S32" s="31"/>
      <c r="T32" s="30">
        <v>0.13051165041739451</v>
      </c>
      <c r="U32" s="30">
        <v>0.10225603281502277</v>
      </c>
      <c r="V32" s="30">
        <v>0.23528805047081677</v>
      </c>
      <c r="W32" s="30">
        <v>0.26591262815062433</v>
      </c>
      <c r="X32" s="30">
        <v>0.16440437480743522</v>
      </c>
      <c r="Y32" s="30">
        <v>0.10162726333870642</v>
      </c>
      <c r="Z32" s="32">
        <v>1</v>
      </c>
      <c r="AB32" s="68"/>
      <c r="AC32" s="68"/>
      <c r="AD32" s="68"/>
      <c r="AE32" s="68"/>
      <c r="AF32" s="68"/>
      <c r="AG32" s="68"/>
      <c r="AH32" s="68"/>
      <c r="AJ32" s="68"/>
      <c r="AK32" s="68"/>
      <c r="AL32" s="68"/>
      <c r="AM32" s="68"/>
      <c r="AN32" s="68"/>
      <c r="AO32" s="68"/>
      <c r="AP32" s="68"/>
      <c r="AR32" s="68"/>
      <c r="AS32" s="68"/>
      <c r="AT32" s="68"/>
      <c r="AU32" s="68"/>
      <c r="AV32" s="68"/>
      <c r="AW32" s="68"/>
    </row>
    <row r="33" spans="2:49" x14ac:dyDescent="0.25">
      <c r="B33" s="22" t="s">
        <v>5</v>
      </c>
      <c r="C33" s="10"/>
      <c r="D33" s="33">
        <v>0.14557573907291507</v>
      </c>
      <c r="E33" s="33">
        <v>0.12328906528265404</v>
      </c>
      <c r="F33" s="33">
        <v>0.26815244491935075</v>
      </c>
      <c r="G33" s="33">
        <v>0.26382740548516764</v>
      </c>
      <c r="H33" s="33">
        <v>0.1405383402025136</v>
      </c>
      <c r="I33" s="33">
        <v>5.8617005037398869E-2</v>
      </c>
      <c r="J33" s="33">
        <v>1</v>
      </c>
      <c r="K33" s="31"/>
      <c r="L33" s="33">
        <v>0.11502420740277995</v>
      </c>
      <c r="M33" s="33">
        <v>0.10030454474465095</v>
      </c>
      <c r="N33" s="33">
        <v>0.22954084023114166</v>
      </c>
      <c r="O33" s="33">
        <v>0.27655005466187726</v>
      </c>
      <c r="P33" s="33">
        <v>0.19276120568483524</v>
      </c>
      <c r="Q33" s="33">
        <v>8.5819147274714971E-2</v>
      </c>
      <c r="R33" s="33">
        <v>1.0000000000000002</v>
      </c>
      <c r="S33" s="31"/>
      <c r="T33" s="33">
        <v>0.12828896498398321</v>
      </c>
      <c r="U33" s="33">
        <v>0.11028388379542693</v>
      </c>
      <c r="V33" s="33">
        <v>0.24630509223461836</v>
      </c>
      <c r="W33" s="33">
        <v>0.2710261791671269</v>
      </c>
      <c r="X33" s="33">
        <v>0.17008726389042306</v>
      </c>
      <c r="Y33" s="33">
        <v>7.400861592842152E-2</v>
      </c>
      <c r="Z33" s="34">
        <v>1</v>
      </c>
      <c r="AB33" s="68"/>
      <c r="AC33" s="68"/>
      <c r="AD33" s="68"/>
      <c r="AE33" s="68"/>
      <c r="AF33" s="68"/>
      <c r="AG33" s="68"/>
      <c r="AH33" s="68"/>
      <c r="AJ33" s="68"/>
      <c r="AK33" s="68"/>
      <c r="AL33" s="68"/>
      <c r="AM33" s="68"/>
      <c r="AN33" s="68"/>
      <c r="AO33" s="68"/>
      <c r="AP33" s="68"/>
      <c r="AR33" s="68"/>
      <c r="AS33" s="68"/>
      <c r="AT33" s="68"/>
      <c r="AU33" s="68"/>
      <c r="AV33" s="68"/>
      <c r="AW33" s="68"/>
    </row>
    <row r="34" spans="2:49" x14ac:dyDescent="0.25">
      <c r="B34" s="23" t="s">
        <v>2</v>
      </c>
      <c r="C34" s="10"/>
      <c r="D34" s="35">
        <v>0.14427950760318609</v>
      </c>
      <c r="E34" s="35">
        <v>0.11196596669080376</v>
      </c>
      <c r="F34" s="35">
        <v>0.24468983828143856</v>
      </c>
      <c r="G34" s="35">
        <v>0.26351677528361089</v>
      </c>
      <c r="H34" s="35">
        <v>0.1489409847936278</v>
      </c>
      <c r="I34" s="35">
        <v>8.6606927347332857E-2</v>
      </c>
      <c r="J34" s="35">
        <v>1</v>
      </c>
      <c r="K34" s="31"/>
      <c r="L34" s="35">
        <v>0.11603295379305105</v>
      </c>
      <c r="M34" s="35">
        <v>9.3065158636260026E-2</v>
      </c>
      <c r="N34" s="35">
        <v>0.21884531472174884</v>
      </c>
      <c r="O34" s="35">
        <v>0.25977705174266519</v>
      </c>
      <c r="P34" s="35">
        <v>0.18730258659054153</v>
      </c>
      <c r="Q34" s="35">
        <v>0.12497693451573337</v>
      </c>
      <c r="R34" s="35">
        <v>1</v>
      </c>
      <c r="S34" s="31"/>
      <c r="T34" s="35">
        <v>0.12785244007903193</v>
      </c>
      <c r="U34" s="35">
        <v>0.10097401162753997</v>
      </c>
      <c r="V34" s="35">
        <v>0.22965969561347582</v>
      </c>
      <c r="W34" s="35">
        <v>0.26134190143734576</v>
      </c>
      <c r="X34" s="35">
        <v>0.17125056023027832</v>
      </c>
      <c r="Y34" s="35">
        <v>0.10892139101232823</v>
      </c>
      <c r="Z34" s="36">
        <v>1</v>
      </c>
      <c r="AB34" s="68"/>
      <c r="AC34" s="68"/>
      <c r="AD34" s="68"/>
      <c r="AE34" s="68"/>
      <c r="AF34" s="68"/>
      <c r="AG34" s="68"/>
      <c r="AH34" s="68"/>
      <c r="AJ34" s="68"/>
      <c r="AK34" s="68"/>
      <c r="AL34" s="68"/>
      <c r="AM34" s="68"/>
      <c r="AN34" s="68"/>
      <c r="AO34" s="68"/>
      <c r="AP34" s="68"/>
      <c r="AR34" s="68"/>
      <c r="AS34" s="68"/>
      <c r="AT34" s="68"/>
      <c r="AU34" s="68"/>
      <c r="AV34" s="68"/>
      <c r="AW34" s="68"/>
    </row>
    <row r="35" spans="2:49" x14ac:dyDescent="0.25">
      <c r="B35" s="22" t="s">
        <v>3</v>
      </c>
      <c r="C35" s="10"/>
      <c r="D35" s="33">
        <v>0.14516428438834231</v>
      </c>
      <c r="E35" s="33">
        <v>0.1107759420827919</v>
      </c>
      <c r="F35" s="33">
        <v>0.26538425839985147</v>
      </c>
      <c r="G35" s="33">
        <v>0.27304158158529795</v>
      </c>
      <c r="H35" s="33">
        <v>0.13669482086504547</v>
      </c>
      <c r="I35" s="33">
        <v>6.893911267867088E-2</v>
      </c>
      <c r="J35" s="33">
        <v>1</v>
      </c>
      <c r="K35" s="31"/>
      <c r="L35" s="33">
        <v>0.1119824878652327</v>
      </c>
      <c r="M35" s="33">
        <v>9.0682402208051779E-2</v>
      </c>
      <c r="N35" s="33">
        <v>0.22192823831731226</v>
      </c>
      <c r="O35" s="33">
        <v>0.26797373179784906</v>
      </c>
      <c r="P35" s="33">
        <v>0.18176453792709621</v>
      </c>
      <c r="Q35" s="33">
        <v>0.12566860188445797</v>
      </c>
      <c r="R35" s="33">
        <v>1</v>
      </c>
      <c r="S35" s="31"/>
      <c r="T35" s="33">
        <v>0.12693582624881053</v>
      </c>
      <c r="U35" s="33">
        <v>9.9737532808398949E-2</v>
      </c>
      <c r="V35" s="33">
        <v>0.24151164371385847</v>
      </c>
      <c r="W35" s="33">
        <v>0.27025755246729616</v>
      </c>
      <c r="X35" s="33">
        <v>0.1614539218454267</v>
      </c>
      <c r="Y35" s="33">
        <v>0.10010352291620918</v>
      </c>
      <c r="Z35" s="34">
        <v>1</v>
      </c>
      <c r="AB35" s="68"/>
      <c r="AC35" s="68"/>
      <c r="AD35" s="68"/>
      <c r="AE35" s="68"/>
      <c r="AF35" s="68"/>
      <c r="AG35" s="68"/>
      <c r="AH35" s="68"/>
      <c r="AJ35" s="68"/>
      <c r="AK35" s="68"/>
      <c r="AL35" s="68"/>
      <c r="AM35" s="68"/>
      <c r="AN35" s="68"/>
      <c r="AO35" s="68"/>
      <c r="AP35" s="68"/>
      <c r="AR35" s="68"/>
      <c r="AS35" s="68"/>
      <c r="AT35" s="68"/>
      <c r="AU35" s="68"/>
      <c r="AV35" s="68"/>
      <c r="AW35" s="68"/>
    </row>
    <row r="36" spans="2:49" x14ac:dyDescent="0.25">
      <c r="B36" s="24" t="s">
        <v>6</v>
      </c>
      <c r="C36" s="10"/>
      <c r="D36" s="37">
        <v>0.1486057800071677</v>
      </c>
      <c r="E36" s="37">
        <v>0.11468328493654809</v>
      </c>
      <c r="F36" s="37">
        <v>0.25269960349672577</v>
      </c>
      <c r="G36" s="37">
        <v>0.26699195722678187</v>
      </c>
      <c r="H36" s="37">
        <v>0.14126204801349454</v>
      </c>
      <c r="I36" s="37">
        <v>7.5757326319282017E-2</v>
      </c>
      <c r="J36" s="37">
        <v>0.99999999999999989</v>
      </c>
      <c r="K36" s="31"/>
      <c r="L36" s="37">
        <v>0.11568790124229801</v>
      </c>
      <c r="M36" s="37">
        <v>9.2576540545405803E-2</v>
      </c>
      <c r="N36" s="37">
        <v>0.22203459806797124</v>
      </c>
      <c r="O36" s="37">
        <v>0.26500335571126404</v>
      </c>
      <c r="P36" s="37">
        <v>0.18331966916404635</v>
      </c>
      <c r="Q36" s="37">
        <v>0.12137793526901455</v>
      </c>
      <c r="R36" s="37">
        <v>1</v>
      </c>
      <c r="S36" s="31"/>
      <c r="T36" s="37">
        <v>0.130034866052431</v>
      </c>
      <c r="U36" s="37">
        <v>0.10221156855288496</v>
      </c>
      <c r="V36" s="37">
        <v>0.23539966806325896</v>
      </c>
      <c r="W36" s="37">
        <v>0.26587007000255547</v>
      </c>
      <c r="X36" s="37">
        <v>0.16498922889008721</v>
      </c>
      <c r="Y36" s="37">
        <v>0.1014945984387824</v>
      </c>
      <c r="Z36" s="38">
        <v>0.99999999999999989</v>
      </c>
      <c r="AB36" s="68"/>
      <c r="AC36" s="68"/>
      <c r="AD36" s="68"/>
      <c r="AE36" s="68"/>
      <c r="AF36" s="68"/>
      <c r="AG36" s="68"/>
      <c r="AH36" s="68"/>
      <c r="AJ36" s="68"/>
      <c r="AK36" s="68"/>
      <c r="AL36" s="68"/>
      <c r="AM36" s="68"/>
      <c r="AN36" s="68"/>
      <c r="AO36" s="68"/>
      <c r="AP36" s="68"/>
      <c r="AR36" s="68"/>
      <c r="AS36" s="68"/>
      <c r="AT36" s="68"/>
      <c r="AU36" s="68"/>
      <c r="AV36" s="68"/>
      <c r="AW36" s="68"/>
    </row>
    <row r="37" spans="2:49" x14ac:dyDescent="0.25">
      <c r="B37" s="14"/>
      <c r="C37" s="10"/>
      <c r="D37" s="10"/>
      <c r="E37" s="10"/>
      <c r="F37" s="10"/>
      <c r="G37" s="10"/>
      <c r="H37" s="10"/>
      <c r="I37" s="10"/>
      <c r="J37" s="10"/>
      <c r="K37" s="10"/>
      <c r="L37" s="10"/>
      <c r="M37" s="10"/>
      <c r="N37" s="10"/>
      <c r="O37" s="10"/>
      <c r="P37" s="10"/>
      <c r="Q37" s="10"/>
      <c r="R37" s="10"/>
      <c r="S37" s="10"/>
      <c r="T37" s="10"/>
      <c r="U37" s="10"/>
      <c r="V37" s="10"/>
      <c r="W37" s="10"/>
      <c r="X37" s="10"/>
      <c r="Y37" s="10"/>
      <c r="Z37" s="13"/>
    </row>
    <row r="38" spans="2:49" x14ac:dyDescent="0.25">
      <c r="B38" s="14"/>
      <c r="C38" s="10"/>
      <c r="D38" s="25" t="s">
        <v>208</v>
      </c>
      <c r="E38" s="26"/>
      <c r="F38" s="26"/>
      <c r="G38" s="26"/>
      <c r="H38" s="26"/>
      <c r="I38" s="26"/>
      <c r="J38" s="26"/>
      <c r="K38" s="26"/>
      <c r="L38" s="25" t="s">
        <v>209</v>
      </c>
      <c r="M38" s="26"/>
      <c r="N38" s="26"/>
      <c r="O38" s="26"/>
      <c r="P38" s="26"/>
      <c r="Q38" s="26"/>
      <c r="R38" s="26"/>
      <c r="S38" s="26"/>
      <c r="T38" s="25" t="s">
        <v>210</v>
      </c>
      <c r="U38" s="10"/>
      <c r="V38" s="10"/>
      <c r="W38" s="10"/>
      <c r="X38" s="10"/>
      <c r="Y38" s="10"/>
      <c r="Z38" s="13"/>
    </row>
    <row r="39" spans="2:49" x14ac:dyDescent="0.25">
      <c r="B39" s="14"/>
      <c r="C39" s="10"/>
      <c r="D39" s="10"/>
      <c r="E39" s="10"/>
      <c r="F39" s="10"/>
      <c r="G39" s="10"/>
      <c r="H39" s="10"/>
      <c r="I39" s="10"/>
      <c r="J39" s="10"/>
      <c r="K39" s="10"/>
      <c r="L39" s="10"/>
      <c r="M39" s="10"/>
      <c r="N39" s="10"/>
      <c r="O39" s="10"/>
      <c r="P39" s="10"/>
      <c r="Q39" s="10"/>
      <c r="R39" s="10"/>
      <c r="S39" s="10"/>
      <c r="T39" s="10"/>
      <c r="U39" s="10"/>
      <c r="V39" s="10"/>
      <c r="W39" s="10"/>
      <c r="X39" s="10"/>
      <c r="Y39" s="10"/>
      <c r="Z39" s="13"/>
    </row>
    <row r="40" spans="2:49" x14ac:dyDescent="0.25">
      <c r="B40" s="14"/>
      <c r="C40" s="10"/>
      <c r="D40" s="10"/>
      <c r="E40" s="10"/>
      <c r="F40" s="10"/>
      <c r="G40" s="10"/>
      <c r="H40" s="10"/>
      <c r="I40" s="10"/>
      <c r="J40" s="10"/>
      <c r="K40" s="10"/>
      <c r="L40" s="10"/>
      <c r="M40" s="10"/>
      <c r="N40" s="10"/>
      <c r="O40" s="10"/>
      <c r="P40" s="10"/>
      <c r="Q40" s="10"/>
      <c r="R40" s="10"/>
      <c r="S40" s="10"/>
      <c r="T40" s="10"/>
      <c r="U40" s="10"/>
      <c r="V40" s="10"/>
      <c r="W40" s="10"/>
      <c r="X40" s="10"/>
      <c r="Y40" s="10"/>
      <c r="Z40" s="13"/>
    </row>
    <row r="41" spans="2:49" x14ac:dyDescent="0.25">
      <c r="B41" s="14"/>
      <c r="C41" s="10"/>
      <c r="D41" s="10"/>
      <c r="E41" s="10"/>
      <c r="F41" s="10"/>
      <c r="G41" s="10"/>
      <c r="H41" s="10"/>
      <c r="I41" s="10"/>
      <c r="J41" s="10"/>
      <c r="K41" s="10"/>
      <c r="L41" s="10"/>
      <c r="M41" s="10"/>
      <c r="N41" s="10"/>
      <c r="O41" s="10"/>
      <c r="P41" s="10"/>
      <c r="Q41" s="10"/>
      <c r="R41" s="10"/>
      <c r="S41" s="10"/>
      <c r="T41" s="10"/>
      <c r="U41" s="10"/>
      <c r="V41" s="10"/>
      <c r="W41" s="10"/>
      <c r="X41" s="10"/>
      <c r="Y41" s="10"/>
      <c r="Z41" s="13"/>
    </row>
    <row r="42" spans="2:49" x14ac:dyDescent="0.25">
      <c r="B42" s="14"/>
      <c r="C42" s="10"/>
      <c r="D42" s="10"/>
      <c r="E42" s="10"/>
      <c r="F42" s="10"/>
      <c r="G42" s="10"/>
      <c r="H42" s="10"/>
      <c r="I42" s="10"/>
      <c r="J42" s="10"/>
      <c r="K42" s="10"/>
      <c r="L42" s="10"/>
      <c r="M42" s="10"/>
      <c r="N42" s="10"/>
      <c r="O42" s="10"/>
      <c r="P42" s="10"/>
      <c r="Q42" s="10"/>
      <c r="R42" s="10"/>
      <c r="S42" s="10"/>
      <c r="T42" s="10"/>
      <c r="U42" s="10"/>
      <c r="V42" s="10"/>
      <c r="W42" s="10"/>
      <c r="X42" s="10"/>
      <c r="Y42" s="10"/>
      <c r="Z42" s="13"/>
    </row>
    <row r="43" spans="2:49" x14ac:dyDescent="0.25">
      <c r="B43" s="14"/>
      <c r="C43" s="10"/>
      <c r="D43" s="10"/>
      <c r="E43" s="10"/>
      <c r="F43" s="10"/>
      <c r="G43" s="10"/>
      <c r="H43" s="10"/>
      <c r="I43" s="10"/>
      <c r="J43" s="10"/>
      <c r="K43" s="10"/>
      <c r="L43" s="10"/>
      <c r="M43" s="10"/>
      <c r="N43" s="10"/>
      <c r="O43" s="10"/>
      <c r="P43" s="10"/>
      <c r="Q43" s="10"/>
      <c r="R43" s="10"/>
      <c r="S43" s="10"/>
      <c r="T43" s="10"/>
      <c r="U43" s="10"/>
      <c r="V43" s="10"/>
      <c r="W43" s="10"/>
      <c r="X43" s="10"/>
      <c r="Y43" s="10"/>
      <c r="Z43" s="13"/>
    </row>
    <row r="44" spans="2:49" x14ac:dyDescent="0.25">
      <c r="B44" s="14"/>
      <c r="C44" s="10"/>
      <c r="D44" s="10"/>
      <c r="E44" s="10"/>
      <c r="F44" s="10"/>
      <c r="G44" s="10"/>
      <c r="H44" s="10"/>
      <c r="I44" s="10"/>
      <c r="J44" s="10"/>
      <c r="K44" s="10"/>
      <c r="L44" s="10"/>
      <c r="M44" s="10"/>
      <c r="N44" s="10"/>
      <c r="O44" s="10"/>
      <c r="P44" s="10"/>
      <c r="Q44" s="10"/>
      <c r="R44" s="10"/>
      <c r="S44" s="10"/>
      <c r="T44" s="10"/>
      <c r="U44" s="10"/>
      <c r="V44" s="10"/>
      <c r="W44" s="10"/>
      <c r="X44" s="10"/>
      <c r="Y44" s="10"/>
      <c r="Z44" s="13"/>
    </row>
    <row r="45" spans="2:49" x14ac:dyDescent="0.25">
      <c r="B45" s="14"/>
      <c r="C45" s="10"/>
      <c r="D45" s="10"/>
      <c r="E45" s="10"/>
      <c r="F45" s="10"/>
      <c r="G45" s="10"/>
      <c r="H45" s="10"/>
      <c r="I45" s="10"/>
      <c r="J45" s="10"/>
      <c r="K45" s="10"/>
      <c r="L45" s="10"/>
      <c r="M45" s="10"/>
      <c r="N45" s="10"/>
      <c r="O45" s="10"/>
      <c r="P45" s="10"/>
      <c r="Q45" s="10"/>
      <c r="R45" s="10"/>
      <c r="S45" s="10"/>
      <c r="T45" s="10"/>
      <c r="U45" s="10"/>
      <c r="V45" s="10"/>
      <c r="W45" s="10"/>
      <c r="X45" s="10"/>
      <c r="Y45" s="10"/>
      <c r="Z45" s="13"/>
    </row>
    <row r="46" spans="2:49" x14ac:dyDescent="0.25">
      <c r="B46" s="14"/>
      <c r="C46" s="10"/>
      <c r="D46" s="10"/>
      <c r="E46" s="10"/>
      <c r="F46" s="10"/>
      <c r="G46" s="10"/>
      <c r="H46" s="10"/>
      <c r="I46" s="10"/>
      <c r="J46" s="10"/>
      <c r="K46" s="10"/>
      <c r="L46" s="10"/>
      <c r="M46" s="10"/>
      <c r="N46" s="10"/>
      <c r="O46" s="10"/>
      <c r="P46" s="10"/>
      <c r="Q46" s="10"/>
      <c r="R46" s="10"/>
      <c r="S46" s="10"/>
      <c r="T46" s="10"/>
      <c r="U46" s="10"/>
      <c r="V46" s="10"/>
      <c r="W46" s="10"/>
      <c r="X46" s="10"/>
      <c r="Y46" s="10"/>
      <c r="Z46" s="13"/>
    </row>
    <row r="47" spans="2:49" x14ac:dyDescent="0.25">
      <c r="B47" s="14"/>
      <c r="C47" s="10"/>
      <c r="D47" s="10"/>
      <c r="E47" s="10"/>
      <c r="F47" s="10"/>
      <c r="G47" s="10"/>
      <c r="H47" s="10"/>
      <c r="I47" s="10"/>
      <c r="J47" s="10"/>
      <c r="K47" s="10"/>
      <c r="L47" s="10"/>
      <c r="M47" s="10"/>
      <c r="N47" s="10"/>
      <c r="O47" s="10"/>
      <c r="P47" s="10"/>
      <c r="Q47" s="10"/>
      <c r="R47" s="10"/>
      <c r="S47" s="10"/>
      <c r="T47" s="10"/>
      <c r="U47" s="10"/>
      <c r="V47" s="10"/>
      <c r="W47" s="10"/>
      <c r="X47" s="10"/>
      <c r="Y47" s="10"/>
      <c r="Z47" s="13"/>
    </row>
    <row r="48" spans="2:49" x14ac:dyDescent="0.25">
      <c r="B48" s="14"/>
      <c r="C48" s="10"/>
      <c r="D48" s="10"/>
      <c r="E48" s="10"/>
      <c r="F48" s="10"/>
      <c r="G48" s="10"/>
      <c r="H48" s="10"/>
      <c r="I48" s="10"/>
      <c r="J48" s="10"/>
      <c r="K48" s="10"/>
      <c r="L48" s="10"/>
      <c r="M48" s="10"/>
      <c r="N48" s="10"/>
      <c r="O48" s="10"/>
      <c r="P48" s="10"/>
      <c r="Q48" s="10"/>
      <c r="R48" s="10"/>
      <c r="S48" s="10"/>
      <c r="T48" s="10"/>
      <c r="U48" s="10"/>
      <c r="V48" s="10"/>
      <c r="W48" s="10"/>
      <c r="X48" s="10"/>
      <c r="Y48" s="10"/>
      <c r="Z48" s="13"/>
    </row>
    <row r="49" spans="2:26" x14ac:dyDescent="0.25">
      <c r="B49" s="14"/>
      <c r="C49" s="10"/>
      <c r="D49" s="10"/>
      <c r="E49" s="10"/>
      <c r="F49" s="10"/>
      <c r="G49" s="10"/>
      <c r="H49" s="10"/>
      <c r="I49" s="10"/>
      <c r="J49" s="10"/>
      <c r="K49" s="10"/>
      <c r="L49" s="10"/>
      <c r="M49" s="10"/>
      <c r="N49" s="10"/>
      <c r="O49" s="10"/>
      <c r="P49" s="10"/>
      <c r="Q49" s="10"/>
      <c r="R49" s="10"/>
      <c r="S49" s="10"/>
      <c r="T49" s="10"/>
      <c r="U49" s="10"/>
      <c r="V49" s="10"/>
      <c r="W49" s="10"/>
      <c r="X49" s="10"/>
      <c r="Y49" s="10"/>
      <c r="Z49" s="13"/>
    </row>
    <row r="50" spans="2:26" x14ac:dyDescent="0.25">
      <c r="B50" s="14"/>
      <c r="C50" s="10"/>
      <c r="D50" s="10"/>
      <c r="E50" s="10"/>
      <c r="F50" s="10"/>
      <c r="G50" s="10"/>
      <c r="H50" s="10"/>
      <c r="I50" s="10"/>
      <c r="J50" s="10"/>
      <c r="K50" s="10"/>
      <c r="L50" s="10"/>
      <c r="M50" s="10"/>
      <c r="N50" s="10"/>
      <c r="O50" s="10"/>
      <c r="P50" s="10"/>
      <c r="Q50" s="10"/>
      <c r="R50" s="10"/>
      <c r="S50" s="10"/>
      <c r="T50" s="10"/>
      <c r="U50" s="10"/>
      <c r="V50" s="10"/>
      <c r="W50" s="10"/>
      <c r="X50" s="10"/>
      <c r="Y50" s="10"/>
      <c r="Z50" s="13"/>
    </row>
    <row r="51" spans="2:26" x14ac:dyDescent="0.25">
      <c r="B51" s="14"/>
      <c r="C51" s="10"/>
      <c r="D51" s="10"/>
      <c r="E51" s="10"/>
      <c r="F51" s="10"/>
      <c r="G51" s="10"/>
      <c r="H51" s="10"/>
      <c r="I51" s="10"/>
      <c r="J51" s="10"/>
      <c r="K51" s="10"/>
      <c r="L51" s="10"/>
      <c r="M51" s="10"/>
      <c r="N51" s="10"/>
      <c r="O51" s="10"/>
      <c r="P51" s="10"/>
      <c r="Q51" s="10"/>
      <c r="R51" s="10"/>
      <c r="S51" s="10"/>
      <c r="T51" s="10"/>
      <c r="U51" s="10"/>
      <c r="V51" s="10"/>
      <c r="W51" s="10"/>
      <c r="X51" s="10"/>
      <c r="Y51" s="10"/>
      <c r="Z51" s="13"/>
    </row>
    <row r="52" spans="2:26" x14ac:dyDescent="0.25">
      <c r="B52" s="14"/>
      <c r="C52" s="10"/>
      <c r="D52" s="10"/>
      <c r="E52" s="10"/>
      <c r="F52" s="10"/>
      <c r="G52" s="10"/>
      <c r="H52" s="10"/>
      <c r="I52" s="10"/>
      <c r="J52" s="10"/>
      <c r="K52" s="10"/>
      <c r="L52" s="10"/>
      <c r="M52" s="10"/>
      <c r="N52" s="10"/>
      <c r="O52" s="10"/>
      <c r="P52" s="10"/>
      <c r="Q52" s="10"/>
      <c r="R52" s="10"/>
      <c r="S52" s="10"/>
      <c r="T52" s="10"/>
      <c r="U52" s="10"/>
      <c r="V52" s="10"/>
      <c r="W52" s="10"/>
      <c r="X52" s="10"/>
      <c r="Y52" s="10"/>
      <c r="Z52" s="13"/>
    </row>
    <row r="53" spans="2:26" x14ac:dyDescent="0.25">
      <c r="B53" s="14"/>
      <c r="C53" s="10"/>
      <c r="D53" s="10"/>
      <c r="E53" s="10"/>
      <c r="F53" s="10"/>
      <c r="G53" s="10"/>
      <c r="H53" s="10"/>
      <c r="I53" s="10"/>
      <c r="J53" s="10"/>
      <c r="K53" s="10"/>
      <c r="L53" s="10"/>
      <c r="M53" s="10"/>
      <c r="N53" s="10"/>
      <c r="O53" s="10"/>
      <c r="P53" s="10"/>
      <c r="Q53" s="10"/>
      <c r="R53" s="10"/>
      <c r="S53" s="10"/>
      <c r="T53" s="10"/>
      <c r="U53" s="10"/>
      <c r="V53" s="10"/>
      <c r="W53" s="10"/>
      <c r="X53" s="10"/>
      <c r="Y53" s="10"/>
      <c r="Z53" s="13"/>
    </row>
    <row r="54" spans="2:26" x14ac:dyDescent="0.25">
      <c r="B54" s="14"/>
      <c r="C54" s="10"/>
      <c r="D54" s="10"/>
      <c r="E54" s="10"/>
      <c r="F54" s="10"/>
      <c r="G54" s="10"/>
      <c r="H54" s="10"/>
      <c r="I54" s="10"/>
      <c r="J54" s="10"/>
      <c r="K54" s="10"/>
      <c r="L54" s="10"/>
      <c r="M54" s="10"/>
      <c r="N54" s="10"/>
      <c r="O54" s="10"/>
      <c r="P54" s="10"/>
      <c r="Q54" s="10"/>
      <c r="R54" s="10"/>
      <c r="S54" s="10"/>
      <c r="T54" s="10"/>
      <c r="U54" s="10"/>
      <c r="V54" s="10"/>
      <c r="W54" s="10"/>
      <c r="X54" s="10"/>
      <c r="Y54" s="10"/>
      <c r="Z54" s="13"/>
    </row>
    <row r="55" spans="2:26" x14ac:dyDescent="0.25">
      <c r="B55" s="14"/>
      <c r="C55" s="10"/>
      <c r="D55" s="10"/>
      <c r="E55" s="10"/>
      <c r="F55" s="10"/>
      <c r="G55" s="10"/>
      <c r="H55" s="10"/>
      <c r="I55" s="10"/>
      <c r="J55" s="10"/>
      <c r="K55" s="10"/>
      <c r="L55" s="10"/>
      <c r="M55" s="10"/>
      <c r="N55" s="10"/>
      <c r="O55" s="10"/>
      <c r="P55" s="10"/>
      <c r="Q55" s="10"/>
      <c r="R55" s="10"/>
      <c r="S55" s="10"/>
      <c r="T55" s="10"/>
      <c r="U55" s="10"/>
      <c r="V55" s="10"/>
      <c r="W55" s="10"/>
      <c r="X55" s="10"/>
      <c r="Y55" s="10"/>
      <c r="Z55" s="13"/>
    </row>
    <row r="56" spans="2:26" x14ac:dyDescent="0.25">
      <c r="B56" s="14"/>
      <c r="C56" s="10"/>
      <c r="D56" s="10"/>
      <c r="E56" s="10"/>
      <c r="F56" s="10"/>
      <c r="G56" s="10"/>
      <c r="H56" s="10"/>
      <c r="I56" s="10"/>
      <c r="J56" s="10"/>
      <c r="K56" s="10"/>
      <c r="L56" s="10"/>
      <c r="M56" s="10"/>
      <c r="N56" s="10"/>
      <c r="O56" s="10"/>
      <c r="P56" s="10"/>
      <c r="Q56" s="10"/>
      <c r="R56" s="10"/>
      <c r="S56" s="10"/>
      <c r="T56" s="10"/>
      <c r="U56" s="10"/>
      <c r="V56" s="10"/>
      <c r="W56" s="10"/>
      <c r="X56" s="10"/>
      <c r="Y56" s="10"/>
      <c r="Z56" s="13"/>
    </row>
    <row r="57" spans="2:26" x14ac:dyDescent="0.25">
      <c r="B57" s="14"/>
      <c r="C57" s="10"/>
      <c r="D57" s="10"/>
      <c r="E57" s="10"/>
      <c r="F57" s="10"/>
      <c r="G57" s="10"/>
      <c r="H57" s="10"/>
      <c r="I57" s="10"/>
      <c r="J57" s="10"/>
      <c r="K57" s="10"/>
      <c r="L57" s="10"/>
      <c r="M57" s="10"/>
      <c r="N57" s="10"/>
      <c r="O57" s="10"/>
      <c r="P57" s="10"/>
      <c r="Q57" s="10"/>
      <c r="R57" s="10"/>
      <c r="S57" s="10"/>
      <c r="T57" s="10"/>
      <c r="U57" s="10"/>
      <c r="V57" s="10"/>
      <c r="W57" s="10"/>
      <c r="X57" s="10"/>
      <c r="Y57" s="10"/>
      <c r="Z57" s="13"/>
    </row>
    <row r="58" spans="2:26" ht="18.75" x14ac:dyDescent="0.3">
      <c r="B58" s="14" t="s">
        <v>207</v>
      </c>
      <c r="C58" s="10"/>
      <c r="D58" s="10"/>
      <c r="E58" s="10"/>
      <c r="F58" s="10"/>
      <c r="G58" s="10"/>
      <c r="H58" s="10"/>
      <c r="I58" s="10"/>
      <c r="J58" s="10"/>
      <c r="K58" s="10"/>
      <c r="L58" s="10"/>
      <c r="M58" s="90" t="s">
        <v>28</v>
      </c>
      <c r="N58" s="10"/>
      <c r="O58" s="10"/>
      <c r="P58" s="10"/>
      <c r="Q58" s="10"/>
      <c r="R58" s="10"/>
      <c r="S58" s="10"/>
      <c r="T58" s="10"/>
      <c r="U58" s="10"/>
      <c r="V58" s="10"/>
      <c r="W58" s="10"/>
      <c r="X58" s="10"/>
      <c r="Y58" s="10"/>
      <c r="Z58" s="13"/>
    </row>
    <row r="59" spans="2:26" ht="29.25" customHeight="1" x14ac:dyDescent="0.3">
      <c r="B59" s="14" t="s">
        <v>206</v>
      </c>
      <c r="C59" s="10"/>
      <c r="D59" s="10"/>
      <c r="E59" s="10"/>
      <c r="F59" s="10"/>
      <c r="G59" s="10"/>
      <c r="H59" s="10"/>
      <c r="I59" s="10"/>
      <c r="J59" s="10"/>
      <c r="K59" s="10"/>
      <c r="L59" s="10"/>
      <c r="M59" s="147" t="s">
        <v>227</v>
      </c>
      <c r="N59" s="147"/>
      <c r="O59" s="147"/>
      <c r="P59" s="147"/>
      <c r="Q59" s="147"/>
      <c r="R59" s="147"/>
      <c r="S59" s="147"/>
      <c r="T59" s="147"/>
      <c r="U59" s="147"/>
      <c r="V59" s="147"/>
      <c r="W59" s="147"/>
      <c r="X59" s="147"/>
      <c r="Y59" s="147"/>
      <c r="Z59" s="148"/>
    </row>
    <row r="60" spans="2:26" ht="36.75" customHeight="1" x14ac:dyDescent="0.35">
      <c r="B60" s="14" t="s">
        <v>228</v>
      </c>
      <c r="C60" s="10"/>
      <c r="D60" s="10"/>
      <c r="E60" s="10"/>
      <c r="F60" s="10"/>
      <c r="G60" s="10"/>
      <c r="H60" s="10"/>
      <c r="I60" s="10"/>
      <c r="J60" s="10"/>
      <c r="K60" s="10"/>
      <c r="L60" s="10"/>
      <c r="M60" s="147" t="s">
        <v>212</v>
      </c>
      <c r="N60" s="147"/>
      <c r="O60" s="147"/>
      <c r="P60" s="147"/>
      <c r="Q60" s="147"/>
      <c r="R60" s="147"/>
      <c r="S60" s="147"/>
      <c r="T60" s="147"/>
      <c r="U60" s="147"/>
      <c r="V60" s="147"/>
      <c r="W60" s="147"/>
      <c r="X60" s="147"/>
      <c r="Y60" s="147"/>
      <c r="Z60" s="148"/>
    </row>
    <row r="61" spans="2:26" ht="8.25" customHeight="1" x14ac:dyDescent="0.25">
      <c r="B61" s="14"/>
      <c r="C61" s="10"/>
      <c r="D61" s="10"/>
      <c r="E61" s="10"/>
      <c r="F61" s="10"/>
      <c r="G61" s="10"/>
      <c r="H61" s="10"/>
      <c r="I61" s="10"/>
      <c r="J61" s="10"/>
      <c r="K61" s="10"/>
      <c r="L61" s="10"/>
      <c r="M61" s="10"/>
      <c r="N61" s="10"/>
      <c r="O61" s="10"/>
      <c r="P61" s="10"/>
      <c r="Q61" s="10"/>
      <c r="R61" s="10"/>
      <c r="S61" s="10"/>
      <c r="T61" s="10"/>
      <c r="U61" s="10"/>
      <c r="V61" s="10"/>
      <c r="W61" s="10"/>
      <c r="X61" s="10"/>
      <c r="Y61" s="10"/>
      <c r="Z61" s="13"/>
    </row>
    <row r="62" spans="2:26" x14ac:dyDescent="0.25">
      <c r="B62" s="12" t="s">
        <v>27</v>
      </c>
      <c r="C62" s="10"/>
      <c r="D62" s="10"/>
      <c r="E62" s="10"/>
      <c r="F62" s="10"/>
      <c r="G62" s="10"/>
      <c r="H62" s="10"/>
      <c r="I62" s="10"/>
      <c r="J62" s="10"/>
      <c r="K62" s="10"/>
      <c r="L62" s="10"/>
      <c r="M62" s="10"/>
      <c r="N62" s="10"/>
      <c r="O62" s="10"/>
      <c r="P62" s="10"/>
      <c r="Q62" s="10"/>
      <c r="R62" s="10"/>
      <c r="S62" s="10"/>
      <c r="T62" s="10"/>
      <c r="U62" s="10"/>
      <c r="V62" s="10"/>
      <c r="W62" s="10"/>
      <c r="X62" s="10"/>
      <c r="Y62" s="10"/>
      <c r="Z62" s="13"/>
    </row>
    <row r="63" spans="2:26" ht="32.25" customHeight="1" x14ac:dyDescent="0.25">
      <c r="B63" s="146" t="s">
        <v>237</v>
      </c>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8"/>
    </row>
    <row r="64" spans="2:26" ht="6.75" customHeight="1" x14ac:dyDescent="0.25">
      <c r="B64" s="80"/>
      <c r="C64" s="81"/>
      <c r="D64" s="81"/>
      <c r="E64" s="81"/>
      <c r="F64" s="81"/>
      <c r="G64" s="81"/>
      <c r="H64" s="81"/>
      <c r="I64" s="81"/>
      <c r="J64" s="81"/>
      <c r="K64" s="81"/>
      <c r="L64" s="81"/>
      <c r="M64" s="81"/>
      <c r="N64" s="81"/>
      <c r="O64" s="81"/>
      <c r="P64" s="81"/>
      <c r="Q64" s="81"/>
      <c r="R64" s="81"/>
      <c r="S64" s="81"/>
      <c r="T64" s="81"/>
      <c r="U64" s="81"/>
      <c r="V64" s="81"/>
      <c r="W64" s="81"/>
      <c r="X64" s="81"/>
      <c r="Y64" s="81"/>
      <c r="Z64" s="82"/>
    </row>
    <row r="65" spans="2:26" x14ac:dyDescent="0.25">
      <c r="B65" s="14" t="s">
        <v>244</v>
      </c>
      <c r="C65" s="10"/>
      <c r="D65" s="10"/>
      <c r="E65" s="10"/>
      <c r="F65" s="10"/>
      <c r="G65" s="10"/>
      <c r="H65" s="10"/>
      <c r="I65" s="10"/>
      <c r="J65" s="10"/>
      <c r="K65" s="10"/>
      <c r="L65" s="10"/>
      <c r="M65" s="10"/>
      <c r="N65" s="10"/>
      <c r="O65" s="10"/>
      <c r="P65" s="10"/>
      <c r="Q65" s="10"/>
      <c r="R65" s="10"/>
      <c r="S65" s="10"/>
      <c r="T65" s="10"/>
      <c r="U65" s="10"/>
      <c r="V65" s="10"/>
      <c r="W65" s="10"/>
      <c r="X65" s="10"/>
      <c r="Y65" s="10"/>
      <c r="Z65" s="13"/>
    </row>
    <row r="66" spans="2:26" ht="8.25" customHeight="1" thickBot="1" x14ac:dyDescent="0.3">
      <c r="B66" s="15"/>
      <c r="C66" s="16"/>
      <c r="D66" s="16"/>
      <c r="E66" s="16"/>
      <c r="F66" s="16"/>
      <c r="G66" s="16"/>
      <c r="H66" s="16"/>
      <c r="I66" s="16"/>
      <c r="J66" s="16"/>
      <c r="K66" s="16"/>
      <c r="L66" s="16"/>
      <c r="M66" s="16"/>
      <c r="N66" s="16"/>
      <c r="O66" s="16"/>
      <c r="P66" s="16"/>
      <c r="Q66" s="16"/>
      <c r="R66" s="16"/>
      <c r="S66" s="16"/>
      <c r="T66" s="16"/>
      <c r="U66" s="16"/>
      <c r="V66" s="16"/>
      <c r="W66" s="16"/>
      <c r="X66" s="16"/>
      <c r="Y66" s="16"/>
      <c r="Z66" s="17"/>
    </row>
  </sheetData>
  <mergeCells count="19">
    <mergeCell ref="Y10:Z10"/>
    <mergeCell ref="B63:Z63"/>
    <mergeCell ref="M59:Z59"/>
    <mergeCell ref="M60:Z60"/>
    <mergeCell ref="D30:J30"/>
    <mergeCell ref="L30:R30"/>
    <mergeCell ref="T30:Z30"/>
    <mergeCell ref="D14:J14"/>
    <mergeCell ref="L14:R14"/>
    <mergeCell ref="T14:Z14"/>
    <mergeCell ref="D22:J22"/>
    <mergeCell ref="L22:R22"/>
    <mergeCell ref="T22:Z22"/>
    <mergeCell ref="B2:Z2"/>
    <mergeCell ref="B8:Z8"/>
    <mergeCell ref="C3:Y4"/>
    <mergeCell ref="C5:Y5"/>
    <mergeCell ref="C6:Y6"/>
    <mergeCell ref="E7:Y7"/>
  </mergeCells>
  <hyperlinks>
    <hyperlink ref="Y10" location="'Contents &amp; guidance'!A1" display="Back to front page"/>
  </hyperlinks>
  <printOptions horizontalCentered="1"/>
  <pageMargins left="0.11811023622047245" right="0.19685039370078741" top="0.15748031496062992" bottom="0.15748031496062992" header="0" footer="0"/>
  <pageSetup paperSize="9" scale="57"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X67"/>
  <sheetViews>
    <sheetView topLeftCell="B1" zoomScale="80" zoomScaleNormal="80" workbookViewId="0">
      <selection activeCell="E14" sqref="E14"/>
    </sheetView>
  </sheetViews>
  <sheetFormatPr defaultRowHeight="15" x14ac:dyDescent="0.25"/>
  <cols>
    <col min="1" max="1" width="2" style="1" customWidth="1"/>
    <col min="2" max="2" width="24.28515625" style="1" customWidth="1"/>
    <col min="3" max="3" width="0.85546875" style="1" customWidth="1"/>
    <col min="4" max="9" width="10" style="1" customWidth="1"/>
    <col min="10" max="10" width="12.85546875" style="1" customWidth="1"/>
    <col min="11" max="11" width="0.85546875" style="1" customWidth="1"/>
    <col min="12" max="17" width="10" style="1" customWidth="1"/>
    <col min="18" max="18" width="12.85546875" style="1" customWidth="1"/>
    <col min="19" max="19" width="0.85546875" style="1" customWidth="1"/>
    <col min="20" max="25" width="10" style="1" customWidth="1"/>
    <col min="26" max="26" width="12.85546875" style="1" customWidth="1"/>
    <col min="27" max="28" width="9.140625" style="1"/>
    <col min="29" max="29" width="8.5703125" style="1" bestFit="1" customWidth="1"/>
    <col min="30" max="32" width="9.5703125" style="1" bestFit="1" customWidth="1"/>
    <col min="33" max="33" width="8.5703125" style="1" bestFit="1" customWidth="1"/>
    <col min="34" max="34" width="6.42578125" style="1" bestFit="1" customWidth="1"/>
    <col min="35" max="16384" width="9.140625" style="1"/>
  </cols>
  <sheetData>
    <row r="1" spans="2:26" ht="15.75" thickBot="1" x14ac:dyDescent="0.3"/>
    <row r="2" spans="2:26" ht="12" customHeight="1" x14ac:dyDescent="0.25">
      <c r="B2" s="136"/>
      <c r="C2" s="137"/>
      <c r="D2" s="137"/>
      <c r="E2" s="137"/>
      <c r="F2" s="137"/>
      <c r="G2" s="137"/>
      <c r="H2" s="137"/>
      <c r="I2" s="137"/>
      <c r="J2" s="137"/>
      <c r="K2" s="137"/>
      <c r="L2" s="137"/>
      <c r="M2" s="137"/>
      <c r="N2" s="137"/>
      <c r="O2" s="137"/>
      <c r="P2" s="137"/>
      <c r="Q2" s="137"/>
      <c r="R2" s="137"/>
      <c r="S2" s="137"/>
      <c r="T2" s="137"/>
      <c r="U2" s="137"/>
      <c r="V2" s="137"/>
      <c r="W2" s="137"/>
      <c r="X2" s="137"/>
      <c r="Y2" s="137"/>
      <c r="Z2" s="138"/>
    </row>
    <row r="3" spans="2:26" ht="15" customHeight="1" x14ac:dyDescent="0.25">
      <c r="B3" s="12"/>
      <c r="C3" s="139" t="s">
        <v>192</v>
      </c>
      <c r="D3" s="139"/>
      <c r="E3" s="139"/>
      <c r="F3" s="139"/>
      <c r="G3" s="139"/>
      <c r="H3" s="139"/>
      <c r="I3" s="139"/>
      <c r="J3" s="139"/>
      <c r="K3" s="139"/>
      <c r="L3" s="139"/>
      <c r="M3" s="139"/>
      <c r="N3" s="139"/>
      <c r="O3" s="139"/>
      <c r="P3" s="139"/>
      <c r="Q3" s="139"/>
      <c r="R3" s="139"/>
      <c r="S3" s="139"/>
      <c r="T3" s="139"/>
      <c r="U3" s="139"/>
      <c r="V3" s="139"/>
      <c r="W3" s="139"/>
      <c r="X3" s="139"/>
      <c r="Y3" s="139"/>
      <c r="Z3" s="13"/>
    </row>
    <row r="4" spans="2:26" ht="15" customHeight="1" x14ac:dyDescent="0.25">
      <c r="B4" s="12"/>
      <c r="C4" s="139"/>
      <c r="D4" s="139"/>
      <c r="E4" s="139"/>
      <c r="F4" s="139"/>
      <c r="G4" s="139"/>
      <c r="H4" s="139"/>
      <c r="I4" s="139"/>
      <c r="J4" s="139"/>
      <c r="K4" s="139"/>
      <c r="L4" s="139"/>
      <c r="M4" s="139"/>
      <c r="N4" s="139"/>
      <c r="O4" s="139"/>
      <c r="P4" s="139"/>
      <c r="Q4" s="139"/>
      <c r="R4" s="139"/>
      <c r="S4" s="139"/>
      <c r="T4" s="139"/>
      <c r="U4" s="139"/>
      <c r="V4" s="139"/>
      <c r="W4" s="139"/>
      <c r="X4" s="139"/>
      <c r="Y4" s="139"/>
      <c r="Z4" s="13"/>
    </row>
    <row r="5" spans="2:26" ht="23.25" x14ac:dyDescent="0.35">
      <c r="B5" s="12"/>
      <c r="C5" s="140" t="s">
        <v>193</v>
      </c>
      <c r="D5" s="140"/>
      <c r="E5" s="140"/>
      <c r="F5" s="140"/>
      <c r="G5" s="140"/>
      <c r="H5" s="140"/>
      <c r="I5" s="140"/>
      <c r="J5" s="140"/>
      <c r="K5" s="140"/>
      <c r="L5" s="140"/>
      <c r="M5" s="140"/>
      <c r="N5" s="140"/>
      <c r="O5" s="140"/>
      <c r="P5" s="140"/>
      <c r="Q5" s="140"/>
      <c r="R5" s="140"/>
      <c r="S5" s="140"/>
      <c r="T5" s="140"/>
      <c r="U5" s="140"/>
      <c r="V5" s="140"/>
      <c r="W5" s="140"/>
      <c r="X5" s="140"/>
      <c r="Y5" s="140"/>
      <c r="Z5" s="13"/>
    </row>
    <row r="6" spans="2:26" ht="15.75" x14ac:dyDescent="0.25">
      <c r="B6" s="12"/>
      <c r="C6" s="141" t="s">
        <v>250</v>
      </c>
      <c r="D6" s="141"/>
      <c r="E6" s="141"/>
      <c r="F6" s="141"/>
      <c r="G6" s="141"/>
      <c r="H6" s="141"/>
      <c r="I6" s="141"/>
      <c r="J6" s="141"/>
      <c r="K6" s="141"/>
      <c r="L6" s="141"/>
      <c r="M6" s="141"/>
      <c r="N6" s="141"/>
      <c r="O6" s="141"/>
      <c r="P6" s="141"/>
      <c r="Q6" s="141"/>
      <c r="R6" s="141"/>
      <c r="S6" s="141"/>
      <c r="T6" s="141"/>
      <c r="U6" s="141"/>
      <c r="V6" s="141"/>
      <c r="W6" s="141"/>
      <c r="X6" s="141"/>
      <c r="Y6" s="141"/>
      <c r="Z6" s="13"/>
    </row>
    <row r="7" spans="2:26" ht="18.75" x14ac:dyDescent="0.3">
      <c r="B7" s="12"/>
      <c r="C7" s="93"/>
      <c r="D7" s="143"/>
      <c r="E7" s="143"/>
      <c r="F7" s="143"/>
      <c r="G7" s="143"/>
      <c r="H7" s="143"/>
      <c r="I7" s="143"/>
      <c r="J7" s="143"/>
      <c r="K7" s="143"/>
      <c r="L7" s="143"/>
      <c r="M7" s="143"/>
      <c r="N7" s="143"/>
      <c r="O7" s="143"/>
      <c r="P7" s="143"/>
      <c r="Q7" s="143"/>
      <c r="R7" s="143"/>
      <c r="S7" s="143"/>
      <c r="T7" s="143"/>
      <c r="U7" s="143"/>
      <c r="V7" s="143"/>
      <c r="W7" s="143"/>
      <c r="X7" s="143"/>
      <c r="Y7" s="93"/>
      <c r="Z7" s="13"/>
    </row>
    <row r="8" spans="2:26" ht="12" customHeight="1" x14ac:dyDescent="0.25">
      <c r="B8" s="133"/>
      <c r="C8" s="134"/>
      <c r="D8" s="134"/>
      <c r="E8" s="134"/>
      <c r="F8" s="134"/>
      <c r="G8" s="134"/>
      <c r="H8" s="134"/>
      <c r="I8" s="134"/>
      <c r="J8" s="134"/>
      <c r="K8" s="134"/>
      <c r="L8" s="134"/>
      <c r="M8" s="134"/>
      <c r="N8" s="134"/>
      <c r="O8" s="134"/>
      <c r="P8" s="134"/>
      <c r="Q8" s="134"/>
      <c r="R8" s="134"/>
      <c r="S8" s="134"/>
      <c r="T8" s="134"/>
      <c r="U8" s="134"/>
      <c r="V8" s="134"/>
      <c r="W8" s="134"/>
      <c r="X8" s="134"/>
      <c r="Y8" s="134"/>
      <c r="Z8" s="135"/>
    </row>
    <row r="9" spans="2:26" ht="7.5" customHeight="1" x14ac:dyDescent="0.25">
      <c r="B9" s="61"/>
      <c r="C9" s="62"/>
      <c r="D9" s="62"/>
      <c r="E9" s="62"/>
      <c r="F9" s="62"/>
      <c r="G9" s="62"/>
      <c r="H9" s="62"/>
      <c r="I9" s="62"/>
      <c r="J9" s="62"/>
      <c r="K9" s="62"/>
      <c r="L9" s="62"/>
      <c r="M9" s="62"/>
      <c r="N9" s="62"/>
      <c r="O9" s="62"/>
      <c r="P9" s="62"/>
      <c r="Q9" s="62"/>
      <c r="R9" s="62"/>
      <c r="S9" s="62"/>
      <c r="T9" s="62"/>
      <c r="U9" s="62"/>
      <c r="V9" s="62"/>
      <c r="W9" s="62"/>
      <c r="X9" s="62"/>
      <c r="Y9" s="62"/>
      <c r="Z9" s="63"/>
    </row>
    <row r="10" spans="2:26" ht="20.25" x14ac:dyDescent="0.3">
      <c r="B10" s="18" t="s">
        <v>251</v>
      </c>
      <c r="C10" s="10"/>
      <c r="D10" s="10"/>
      <c r="E10" s="10"/>
      <c r="F10" s="10"/>
      <c r="G10" s="10"/>
      <c r="H10" s="10"/>
      <c r="I10" s="10"/>
      <c r="J10" s="10"/>
      <c r="K10" s="10"/>
      <c r="L10" s="10"/>
      <c r="M10" s="10"/>
      <c r="N10" s="10"/>
      <c r="O10" s="10"/>
      <c r="P10" s="10"/>
      <c r="Q10" s="10"/>
      <c r="R10" s="10"/>
      <c r="S10" s="10"/>
      <c r="T10" s="10"/>
      <c r="U10" s="10"/>
      <c r="V10" s="10"/>
      <c r="W10" s="10"/>
      <c r="X10" s="10"/>
      <c r="Y10" s="144" t="s">
        <v>0</v>
      </c>
      <c r="Z10" s="145"/>
    </row>
    <row r="11" spans="2:26" x14ac:dyDescent="0.25">
      <c r="B11" s="75" t="s">
        <v>214</v>
      </c>
      <c r="C11" s="10"/>
      <c r="D11" s="10"/>
      <c r="E11" s="10"/>
      <c r="F11" s="10"/>
      <c r="G11" s="10"/>
      <c r="H11" s="10"/>
      <c r="I11" s="10"/>
      <c r="J11" s="10"/>
      <c r="K11" s="10"/>
      <c r="L11" s="10"/>
      <c r="M11" s="10"/>
      <c r="N11" s="10"/>
      <c r="O11" s="73"/>
      <c r="P11" s="10"/>
      <c r="Q11" s="10"/>
      <c r="R11" s="10"/>
      <c r="S11" s="10"/>
      <c r="T11" s="10"/>
      <c r="U11" s="10"/>
      <c r="V11" s="10"/>
      <c r="W11" s="10"/>
      <c r="X11" s="10"/>
      <c r="Y11" s="74"/>
      <c r="Z11" s="13"/>
    </row>
    <row r="12" spans="2:26" x14ac:dyDescent="0.25">
      <c r="B12" s="75" t="s">
        <v>213</v>
      </c>
      <c r="C12" s="10"/>
      <c r="D12" s="10"/>
      <c r="E12" s="10"/>
      <c r="F12" s="10"/>
      <c r="G12" s="10"/>
      <c r="H12" s="10"/>
      <c r="I12" s="10"/>
      <c r="J12" s="10"/>
      <c r="K12" s="10"/>
      <c r="L12" s="10"/>
      <c r="M12" s="10"/>
      <c r="N12" s="10"/>
      <c r="O12" s="73"/>
      <c r="P12" s="10"/>
      <c r="Q12" s="10"/>
      <c r="R12" s="10"/>
      <c r="S12" s="10"/>
      <c r="T12" s="10"/>
      <c r="U12" s="10"/>
      <c r="V12" s="10"/>
      <c r="W12" s="10"/>
      <c r="X12" s="10"/>
      <c r="Y12" s="74"/>
      <c r="Z12" s="13"/>
    </row>
    <row r="13" spans="2:26" ht="14.25" customHeight="1" x14ac:dyDescent="0.3">
      <c r="B13" s="47"/>
      <c r="C13" s="10"/>
      <c r="D13" s="10"/>
      <c r="E13" s="10"/>
      <c r="F13" s="10"/>
      <c r="G13" s="10"/>
      <c r="H13" s="10"/>
      <c r="I13" s="10"/>
      <c r="J13" s="10"/>
      <c r="K13" s="10"/>
      <c r="L13" s="10"/>
      <c r="M13" s="10"/>
      <c r="N13" s="10"/>
      <c r="O13" s="10"/>
      <c r="P13" s="10"/>
      <c r="Q13" s="10"/>
      <c r="R13" s="10"/>
      <c r="S13" s="10"/>
      <c r="T13" s="10"/>
      <c r="U13" s="10"/>
      <c r="V13" s="10"/>
      <c r="W13" s="10"/>
      <c r="X13" s="10"/>
      <c r="Y13" s="10"/>
      <c r="Z13" s="19"/>
    </row>
    <row r="14" spans="2:26" ht="21" x14ac:dyDescent="0.25">
      <c r="B14" s="79" t="s">
        <v>191</v>
      </c>
      <c r="C14" s="10"/>
      <c r="D14" s="10"/>
      <c r="E14" s="10"/>
      <c r="F14" s="10"/>
      <c r="G14" s="10"/>
      <c r="H14" s="10"/>
      <c r="I14" s="10"/>
      <c r="J14" s="10"/>
      <c r="K14" s="10"/>
      <c r="L14" s="10"/>
      <c r="M14" s="10"/>
      <c r="N14" s="10"/>
      <c r="O14" s="10"/>
      <c r="P14" s="10"/>
      <c r="Q14" s="10"/>
      <c r="R14" s="10"/>
      <c r="S14" s="10"/>
      <c r="T14" s="10"/>
      <c r="U14" s="10"/>
      <c r="V14" s="10"/>
      <c r="W14" s="10"/>
      <c r="X14" s="10"/>
      <c r="Y14" s="10"/>
      <c r="Z14" s="19"/>
    </row>
    <row r="15" spans="2:26" ht="20.25" x14ac:dyDescent="0.3">
      <c r="B15" s="47"/>
      <c r="C15" s="10"/>
      <c r="D15" s="10"/>
      <c r="E15" s="10"/>
      <c r="F15" s="10"/>
      <c r="G15" s="10"/>
      <c r="H15" s="10"/>
      <c r="I15" s="10"/>
      <c r="J15" s="10"/>
      <c r="K15" s="10"/>
      <c r="L15" s="73"/>
      <c r="M15" s="10"/>
      <c r="N15" s="10"/>
      <c r="O15" s="10"/>
      <c r="P15" s="10"/>
      <c r="Q15" s="10"/>
      <c r="R15" s="10"/>
      <c r="S15" s="10"/>
      <c r="T15" s="10"/>
      <c r="U15" s="10"/>
      <c r="V15" s="10"/>
      <c r="W15" s="10"/>
      <c r="X15" s="10"/>
      <c r="Y15" s="10"/>
      <c r="Z15" s="19"/>
    </row>
    <row r="16" spans="2:26" x14ac:dyDescent="0.25">
      <c r="B16" s="14"/>
      <c r="C16" s="10"/>
      <c r="D16" s="10"/>
      <c r="E16" s="10"/>
      <c r="F16" s="10"/>
      <c r="G16" s="10"/>
      <c r="H16" s="10"/>
      <c r="I16" s="10"/>
      <c r="J16" s="10"/>
      <c r="K16" s="10"/>
      <c r="L16" s="73"/>
      <c r="M16" s="10"/>
      <c r="O16" s="10"/>
      <c r="P16" s="10"/>
      <c r="Q16" s="10"/>
      <c r="R16" s="10"/>
      <c r="S16" s="10"/>
      <c r="T16" s="10"/>
      <c r="U16" s="10"/>
      <c r="V16" s="10"/>
      <c r="W16" s="10"/>
      <c r="X16" s="10"/>
      <c r="Y16" s="10"/>
      <c r="Z16" s="13"/>
    </row>
    <row r="17" spans="2:50" ht="8.25" customHeight="1" x14ac:dyDescent="0.25">
      <c r="B17" s="14"/>
      <c r="C17" s="10"/>
      <c r="D17" s="10"/>
      <c r="E17" s="10"/>
      <c r="F17" s="10"/>
      <c r="G17" s="10"/>
      <c r="H17" s="10"/>
      <c r="I17" s="10"/>
      <c r="J17" s="10"/>
      <c r="K17" s="10"/>
      <c r="L17" s="10"/>
      <c r="M17" s="10"/>
      <c r="N17" s="10"/>
      <c r="O17" s="10"/>
      <c r="P17" s="10"/>
      <c r="Q17" s="10"/>
      <c r="R17" s="10"/>
      <c r="S17" s="10"/>
      <c r="T17" s="10"/>
      <c r="U17" s="10"/>
      <c r="V17" s="10"/>
      <c r="W17" s="10"/>
      <c r="X17" s="10"/>
      <c r="Y17" s="10"/>
      <c r="Z17" s="13"/>
    </row>
    <row r="18" spans="2:50" x14ac:dyDescent="0.25">
      <c r="B18" s="12" t="s">
        <v>4</v>
      </c>
      <c r="C18" s="10"/>
      <c r="D18" s="149" t="s">
        <v>254</v>
      </c>
      <c r="E18" s="149"/>
      <c r="F18" s="149"/>
      <c r="G18" s="149"/>
      <c r="H18" s="149"/>
      <c r="I18" s="149"/>
      <c r="J18" s="149"/>
      <c r="K18" s="10"/>
      <c r="L18" s="149" t="s">
        <v>255</v>
      </c>
      <c r="M18" s="149"/>
      <c r="N18" s="149"/>
      <c r="O18" s="149"/>
      <c r="P18" s="149"/>
      <c r="Q18" s="149"/>
      <c r="R18" s="149"/>
      <c r="S18" s="10"/>
      <c r="T18" s="149" t="s">
        <v>256</v>
      </c>
      <c r="U18" s="149"/>
      <c r="V18" s="149"/>
      <c r="W18" s="149"/>
      <c r="X18" s="149"/>
      <c r="Y18" s="149"/>
      <c r="Z18" s="149"/>
    </row>
    <row r="19" spans="2:50" x14ac:dyDescent="0.25">
      <c r="B19" s="20" t="s">
        <v>25</v>
      </c>
      <c r="C19" s="10"/>
      <c r="D19" s="27" t="s">
        <v>7</v>
      </c>
      <c r="E19" s="27" t="s">
        <v>8</v>
      </c>
      <c r="F19" s="27" t="s">
        <v>9</v>
      </c>
      <c r="G19" s="27" t="s">
        <v>10</v>
      </c>
      <c r="H19" s="27" t="s">
        <v>11</v>
      </c>
      <c r="I19" s="27" t="s">
        <v>12</v>
      </c>
      <c r="J19" s="27" t="s">
        <v>13</v>
      </c>
      <c r="K19" s="28"/>
      <c r="L19" s="27" t="s">
        <v>7</v>
      </c>
      <c r="M19" s="27" t="s">
        <v>8</v>
      </c>
      <c r="N19" s="27" t="s">
        <v>9</v>
      </c>
      <c r="O19" s="27" t="s">
        <v>10</v>
      </c>
      <c r="P19" s="27" t="s">
        <v>11</v>
      </c>
      <c r="Q19" s="27" t="s">
        <v>12</v>
      </c>
      <c r="R19" s="27" t="s">
        <v>13</v>
      </c>
      <c r="S19" s="28"/>
      <c r="T19" s="27" t="s">
        <v>7</v>
      </c>
      <c r="U19" s="27" t="s">
        <v>8</v>
      </c>
      <c r="V19" s="27" t="s">
        <v>9</v>
      </c>
      <c r="W19" s="27" t="s">
        <v>10</v>
      </c>
      <c r="X19" s="27" t="s">
        <v>11</v>
      </c>
      <c r="Y19" s="27" t="s">
        <v>12</v>
      </c>
      <c r="Z19" s="29" t="s">
        <v>13</v>
      </c>
    </row>
    <row r="20" spans="2:50" x14ac:dyDescent="0.25">
      <c r="B20" s="21" t="s">
        <v>18</v>
      </c>
      <c r="C20" s="10"/>
      <c r="D20" s="39">
        <f>VLOOKUP(Control!$B$9&amp;Control!$E$3&amp;'By age at end of 2010'!$B20,'Data Tab 2'!$A$5:$Y$124,'Data Tab 2'!E$1,FALSE)</f>
        <v>738</v>
      </c>
      <c r="E20" s="39">
        <f>VLOOKUP(Control!$B$9&amp;Control!$E$3&amp;'By age at end of 2010'!$B20,'Data Tab 2'!$A$5:$Y$124,'Data Tab 2'!F$1,FALSE)</f>
        <v>617</v>
      </c>
      <c r="F20" s="39">
        <f>VLOOKUP(Control!$B$9&amp;Control!$E$3&amp;'By age at end of 2010'!$B20,'Data Tab 2'!$A$5:$Y$124,'Data Tab 2'!G$1,FALSE)</f>
        <v>1584</v>
      </c>
      <c r="G20" s="39">
        <f>VLOOKUP(Control!$B$9&amp;Control!$E$3&amp;'By age at end of 2010'!$B20,'Data Tab 2'!$A$5:$Y$124,'Data Tab 2'!H$1,FALSE)</f>
        <v>1821</v>
      </c>
      <c r="H20" s="39">
        <f>VLOOKUP(Control!$B$9&amp;Control!$E$3&amp;'By age at end of 2010'!$B20,'Data Tab 2'!$A$5:$Y$124,'Data Tab 2'!I$1,FALSE)</f>
        <v>668</v>
      </c>
      <c r="I20" s="39">
        <f>VLOOKUP(Control!$B$9&amp;Control!$E$3&amp;'By age at end of 2010'!$B20,'Data Tab 2'!$A$5:$Y$124,'Data Tab 2'!J$1,FALSE)</f>
        <v>0</v>
      </c>
      <c r="J20" s="39">
        <f>VLOOKUP(Control!$B$9&amp;Control!$E$3&amp;'By age at end of 2010'!$B20,'Data Tab 2'!$A$5:$Y$124,'Data Tab 2'!K$1,FALSE)</f>
        <v>5428</v>
      </c>
      <c r="K20" s="28"/>
      <c r="L20" s="39">
        <f>VLOOKUP(Control!$B$9&amp;Control!$E$4&amp;'By age at end of 2010'!$B20,'Data Tab 2'!$A$5:$Y$124,'Data Tab 2'!E$1,FALSE)</f>
        <v>573</v>
      </c>
      <c r="M20" s="39">
        <f>VLOOKUP(Control!$B$9&amp;Control!$E$4&amp;'By age at end of 2010'!$B20,'Data Tab 2'!$A$5:$Y$124,'Data Tab 2'!F$1,FALSE)</f>
        <v>540</v>
      </c>
      <c r="N20" s="39">
        <f>VLOOKUP(Control!$B$9&amp;Control!$E$4&amp;'By age at end of 2010'!$B20,'Data Tab 2'!$A$5:$Y$124,'Data Tab 2'!G$1,FALSE)</f>
        <v>1247</v>
      </c>
      <c r="O20" s="39">
        <f>VLOOKUP(Control!$B$9&amp;Control!$E$4&amp;'By age at end of 2010'!$B20,'Data Tab 2'!$A$5:$Y$124,'Data Tab 2'!H$1,FALSE)</f>
        <v>1578</v>
      </c>
      <c r="P20" s="39">
        <f>VLOOKUP(Control!$B$9&amp;Control!$E$4&amp;'By age at end of 2010'!$B20,'Data Tab 2'!$A$5:$Y$124,'Data Tab 2'!I$1,FALSE)</f>
        <v>570</v>
      </c>
      <c r="Q20" s="39">
        <f>VLOOKUP(Control!$B$9&amp;Control!$E$4&amp;'By age at end of 2010'!$B20,'Data Tab 2'!$A$5:$Y$124,'Data Tab 2'!J$1,FALSE)</f>
        <v>0</v>
      </c>
      <c r="R20" s="39">
        <f>VLOOKUP(Control!$B$9&amp;Control!$E$4&amp;'By age at end of 2010'!$B20,'Data Tab 2'!$A$5:$Y$124,'Data Tab 2'!K$1,FALSE)</f>
        <v>4508</v>
      </c>
      <c r="S20" s="28"/>
      <c r="T20" s="39">
        <f>VLOOKUP(Control!$B$9&amp;Control!$E$5&amp;'By age at end of 2010'!$B20,'Data Tab 2'!$A$5:$Y$124,'Data Tab 2'!E$1,FALSE)</f>
        <v>1311</v>
      </c>
      <c r="U20" s="39">
        <f>VLOOKUP(Control!$B$9&amp;Control!$E$5&amp;'By age at end of 2010'!$B20,'Data Tab 2'!$A$5:$Y$124,'Data Tab 2'!F$1,FALSE)</f>
        <v>1157</v>
      </c>
      <c r="V20" s="39">
        <f>VLOOKUP(Control!$B$9&amp;Control!$E$5&amp;'By age at end of 2010'!$B20,'Data Tab 2'!$A$5:$Y$124,'Data Tab 2'!G$1,FALSE)</f>
        <v>2831</v>
      </c>
      <c r="W20" s="39">
        <f>VLOOKUP(Control!$B$9&amp;Control!$E$5&amp;'By age at end of 2010'!$B20,'Data Tab 2'!$A$5:$Y$124,'Data Tab 2'!H$1,FALSE)</f>
        <v>3399</v>
      </c>
      <c r="X20" s="39">
        <f>VLOOKUP(Control!$B$9&amp;Control!$E$5&amp;'By age at end of 2010'!$B20,'Data Tab 2'!$A$5:$Y$124,'Data Tab 2'!I$1,FALSE)</f>
        <v>1238</v>
      </c>
      <c r="Y20" s="39">
        <f>VLOOKUP(Control!$B$9&amp;Control!$E$5&amp;'By age at end of 2010'!$B20,'Data Tab 2'!$A$5:$Y$124,'Data Tab 2'!J$1,FALSE)</f>
        <v>0</v>
      </c>
      <c r="Z20" s="40">
        <f>VLOOKUP(Control!$B$9&amp;Control!$E$5&amp;'By age at end of 2010'!$B20,'Data Tab 2'!$A$5:$Y$124,'Data Tab 2'!K$1,FALSE)</f>
        <v>9936</v>
      </c>
      <c r="AB20" s="67"/>
      <c r="AD20" s="67"/>
      <c r="AF20" s="67"/>
    </row>
    <row r="21" spans="2:50" x14ac:dyDescent="0.25">
      <c r="B21" s="22" t="s">
        <v>19</v>
      </c>
      <c r="C21" s="10"/>
      <c r="D21" s="41">
        <f>VLOOKUP(Control!$B$9&amp;Control!$E$3&amp;'By age at end of 2010'!$B21,'Data Tab 2'!$A$5:$Y$124,'Data Tab 2'!E$1,FALSE)</f>
        <v>976</v>
      </c>
      <c r="E21" s="41">
        <f>VLOOKUP(Control!$B$9&amp;Control!$E$3&amp;'By age at end of 2010'!$B21,'Data Tab 2'!$A$5:$Y$124,'Data Tab 2'!F$1,FALSE)</f>
        <v>862</v>
      </c>
      <c r="F21" s="41">
        <f>VLOOKUP(Control!$B$9&amp;Control!$E$3&amp;'By age at end of 2010'!$B21,'Data Tab 2'!$A$5:$Y$124,'Data Tab 2'!G$1,FALSE)</f>
        <v>1797</v>
      </c>
      <c r="G21" s="41">
        <f>VLOOKUP(Control!$B$9&amp;Control!$E$3&amp;'By age at end of 2010'!$B21,'Data Tab 2'!$A$5:$Y$124,'Data Tab 2'!H$1,FALSE)</f>
        <v>1918</v>
      </c>
      <c r="H21" s="41">
        <f>VLOOKUP(Control!$B$9&amp;Control!$E$3&amp;'By age at end of 2010'!$B21,'Data Tab 2'!$A$5:$Y$124,'Data Tab 2'!I$1,FALSE)</f>
        <v>1827</v>
      </c>
      <c r="I21" s="41">
        <f>VLOOKUP(Control!$B$9&amp;Control!$E$3&amp;'By age at end of 2010'!$B21,'Data Tab 2'!$A$5:$Y$124,'Data Tab 2'!J$1,FALSE)</f>
        <v>1655</v>
      </c>
      <c r="J21" s="41">
        <f>VLOOKUP(Control!$B$9&amp;Control!$E$3&amp;'By age at end of 2010'!$B21,'Data Tab 2'!$A$5:$Y$124,'Data Tab 2'!K$1,FALSE)</f>
        <v>9035</v>
      </c>
      <c r="K21" s="28"/>
      <c r="L21" s="41">
        <f>VLOOKUP(Control!$B$9&amp;Control!$E$4&amp;'By age at end of 2010'!$B21,'Data Tab 2'!$A$5:$Y$124,'Data Tab 2'!E$1,FALSE)</f>
        <v>902</v>
      </c>
      <c r="M21" s="41">
        <f>VLOOKUP(Control!$B$9&amp;Control!$E$4&amp;'By age at end of 2010'!$B21,'Data Tab 2'!$A$5:$Y$124,'Data Tab 2'!F$1,FALSE)</f>
        <v>733</v>
      </c>
      <c r="N21" s="41">
        <f>VLOOKUP(Control!$B$9&amp;Control!$E$4&amp;'By age at end of 2010'!$B21,'Data Tab 2'!$A$5:$Y$124,'Data Tab 2'!G$1,FALSE)</f>
        <v>1556</v>
      </c>
      <c r="O21" s="41">
        <f>VLOOKUP(Control!$B$9&amp;Control!$E$4&amp;'By age at end of 2010'!$B21,'Data Tab 2'!$A$5:$Y$124,'Data Tab 2'!H$1,FALSE)</f>
        <v>1571</v>
      </c>
      <c r="P21" s="41">
        <f>VLOOKUP(Control!$B$9&amp;Control!$E$4&amp;'By age at end of 2010'!$B21,'Data Tab 2'!$A$5:$Y$124,'Data Tab 2'!I$1,FALSE)</f>
        <v>1438</v>
      </c>
      <c r="Q21" s="41">
        <f>VLOOKUP(Control!$B$9&amp;Control!$E$4&amp;'By age at end of 2010'!$B21,'Data Tab 2'!$A$5:$Y$124,'Data Tab 2'!J$1,FALSE)</f>
        <v>1377</v>
      </c>
      <c r="R21" s="41">
        <f>VLOOKUP(Control!$B$9&amp;Control!$E$4&amp;'By age at end of 2010'!$B21,'Data Tab 2'!$A$5:$Y$124,'Data Tab 2'!K$1,FALSE)</f>
        <v>7577</v>
      </c>
      <c r="S21" s="28"/>
      <c r="T21" s="41">
        <f>VLOOKUP(Control!$B$9&amp;Control!$E$5&amp;'By age at end of 2010'!$B21,'Data Tab 2'!$A$5:$Y$124,'Data Tab 2'!E$1,FALSE)</f>
        <v>1878</v>
      </c>
      <c r="U21" s="41">
        <f>VLOOKUP(Control!$B$9&amp;Control!$E$5&amp;'By age at end of 2010'!$B21,'Data Tab 2'!$A$5:$Y$124,'Data Tab 2'!F$1,FALSE)</f>
        <v>1595</v>
      </c>
      <c r="V21" s="41">
        <f>VLOOKUP(Control!$B$9&amp;Control!$E$5&amp;'By age at end of 2010'!$B21,'Data Tab 2'!$A$5:$Y$124,'Data Tab 2'!G$1,FALSE)</f>
        <v>3353</v>
      </c>
      <c r="W21" s="41">
        <f>VLOOKUP(Control!$B$9&amp;Control!$E$5&amp;'By age at end of 2010'!$B21,'Data Tab 2'!$A$5:$Y$124,'Data Tab 2'!H$1,FALSE)</f>
        <v>3489</v>
      </c>
      <c r="X21" s="41">
        <f>VLOOKUP(Control!$B$9&amp;Control!$E$5&amp;'By age at end of 2010'!$B21,'Data Tab 2'!$A$5:$Y$124,'Data Tab 2'!I$1,FALSE)</f>
        <v>3265</v>
      </c>
      <c r="Y21" s="41">
        <f>VLOOKUP(Control!$B$9&amp;Control!$E$5&amp;'By age at end of 2010'!$B21,'Data Tab 2'!$A$5:$Y$124,'Data Tab 2'!J$1,FALSE)</f>
        <v>3032</v>
      </c>
      <c r="Z21" s="42">
        <f>VLOOKUP(Control!$B$9&amp;Control!$E$5&amp;'By age at end of 2010'!$B21,'Data Tab 2'!$A$5:$Y$124,'Data Tab 2'!K$1,FALSE)</f>
        <v>16612</v>
      </c>
      <c r="AB21" s="67"/>
      <c r="AD21" s="67"/>
      <c r="AF21" s="67"/>
    </row>
    <row r="22" spans="2:50" x14ac:dyDescent="0.25">
      <c r="B22" s="21" t="s">
        <v>20</v>
      </c>
      <c r="C22" s="10"/>
      <c r="D22" s="39">
        <f>VLOOKUP(Control!$B$9&amp;Control!$E$3&amp;'By age at end of 2010'!$B22,'Data Tab 2'!$A$5:$Y$124,'Data Tab 2'!E$1,FALSE)</f>
        <v>9445</v>
      </c>
      <c r="E22" s="39">
        <f>VLOOKUP(Control!$B$9&amp;Control!$E$3&amp;'By age at end of 2010'!$B22,'Data Tab 2'!$A$5:$Y$124,'Data Tab 2'!F$1,FALSE)</f>
        <v>7543</v>
      </c>
      <c r="F22" s="39">
        <f>VLOOKUP(Control!$B$9&amp;Control!$E$3&amp;'By age at end of 2010'!$B22,'Data Tab 2'!$A$5:$Y$124,'Data Tab 2'!G$1,FALSE)</f>
        <v>17414</v>
      </c>
      <c r="G22" s="39">
        <f>VLOOKUP(Control!$B$9&amp;Control!$E$3&amp;'By age at end of 2010'!$B22,'Data Tab 2'!$A$5:$Y$124,'Data Tab 2'!H$1,FALSE)</f>
        <v>19276</v>
      </c>
      <c r="H22" s="39">
        <f>VLOOKUP(Control!$B$9&amp;Control!$E$3&amp;'By age at end of 2010'!$B22,'Data Tab 2'!$A$5:$Y$124,'Data Tab 2'!I$1,FALSE)</f>
        <v>13125</v>
      </c>
      <c r="I22" s="39">
        <f>VLOOKUP(Control!$B$9&amp;Control!$E$3&amp;'By age at end of 2010'!$B22,'Data Tab 2'!$A$5:$Y$124,'Data Tab 2'!J$1,FALSE)</f>
        <v>8401</v>
      </c>
      <c r="J22" s="39">
        <f>VLOOKUP(Control!$B$9&amp;Control!$E$3&amp;'By age at end of 2010'!$B22,'Data Tab 2'!$A$5:$Y$124,'Data Tab 2'!K$1,FALSE)</f>
        <v>75204</v>
      </c>
      <c r="K22" s="28"/>
      <c r="L22" s="39">
        <f>VLOOKUP(Control!$B$9&amp;Control!$E$4&amp;'By age at end of 2010'!$B22,'Data Tab 2'!$A$5:$Y$124,'Data Tab 2'!E$1,FALSE)</f>
        <v>19382</v>
      </c>
      <c r="M22" s="39">
        <f>VLOOKUP(Control!$B$9&amp;Control!$E$4&amp;'By age at end of 2010'!$B22,'Data Tab 2'!$A$5:$Y$124,'Data Tab 2'!F$1,FALSE)</f>
        <v>16679</v>
      </c>
      <c r="N22" s="39">
        <f>VLOOKUP(Control!$B$9&amp;Control!$E$4&amp;'By age at end of 2010'!$B22,'Data Tab 2'!$A$5:$Y$124,'Data Tab 2'!G$1,FALSE)</f>
        <v>36944</v>
      </c>
      <c r="O22" s="39">
        <f>VLOOKUP(Control!$B$9&amp;Control!$E$4&amp;'By age at end of 2010'!$B22,'Data Tab 2'!$A$5:$Y$124,'Data Tab 2'!H$1,FALSE)</f>
        <v>35531</v>
      </c>
      <c r="P22" s="39">
        <f>VLOOKUP(Control!$B$9&amp;Control!$E$4&amp;'By age at end of 2010'!$B22,'Data Tab 2'!$A$5:$Y$124,'Data Tab 2'!I$1,FALSE)</f>
        <v>18469</v>
      </c>
      <c r="Q22" s="39">
        <f>VLOOKUP(Control!$B$9&amp;Control!$E$4&amp;'By age at end of 2010'!$B22,'Data Tab 2'!$A$5:$Y$124,'Data Tab 2'!J$1,FALSE)</f>
        <v>9311</v>
      </c>
      <c r="R22" s="39">
        <f>VLOOKUP(Control!$B$9&amp;Control!$E$4&amp;'By age at end of 2010'!$B22,'Data Tab 2'!$A$5:$Y$124,'Data Tab 2'!K$1,FALSE)</f>
        <v>136316</v>
      </c>
      <c r="S22" s="28"/>
      <c r="T22" s="39">
        <f>VLOOKUP(Control!$B$9&amp;Control!$E$5&amp;'By age at end of 2010'!$B22,'Data Tab 2'!$A$5:$Y$124,'Data Tab 2'!E$1,FALSE)</f>
        <v>28827</v>
      </c>
      <c r="U22" s="39">
        <f>VLOOKUP(Control!$B$9&amp;Control!$E$5&amp;'By age at end of 2010'!$B22,'Data Tab 2'!$A$5:$Y$124,'Data Tab 2'!F$1,FALSE)</f>
        <v>24222</v>
      </c>
      <c r="V22" s="39">
        <f>VLOOKUP(Control!$B$9&amp;Control!$E$5&amp;'By age at end of 2010'!$B22,'Data Tab 2'!$A$5:$Y$124,'Data Tab 2'!G$1,FALSE)</f>
        <v>54358</v>
      </c>
      <c r="W22" s="39">
        <f>VLOOKUP(Control!$B$9&amp;Control!$E$5&amp;'By age at end of 2010'!$B22,'Data Tab 2'!$A$5:$Y$124,'Data Tab 2'!H$1,FALSE)</f>
        <v>54807</v>
      </c>
      <c r="X22" s="39">
        <f>VLOOKUP(Control!$B$9&amp;Control!$E$5&amp;'By age at end of 2010'!$B22,'Data Tab 2'!$A$5:$Y$124,'Data Tab 2'!I$1,FALSE)</f>
        <v>31594</v>
      </c>
      <c r="Y22" s="39">
        <f>VLOOKUP(Control!$B$9&amp;Control!$E$5&amp;'By age at end of 2010'!$B22,'Data Tab 2'!$A$5:$Y$124,'Data Tab 2'!J$1,FALSE)</f>
        <v>17712</v>
      </c>
      <c r="Z22" s="40">
        <f>VLOOKUP(Control!$B$9&amp;Control!$E$5&amp;'By age at end of 2010'!$B22,'Data Tab 2'!$A$5:$Y$124,'Data Tab 2'!K$1,FALSE)</f>
        <v>211520</v>
      </c>
      <c r="AB22" s="67"/>
      <c r="AD22" s="67"/>
      <c r="AF22" s="67"/>
    </row>
    <row r="23" spans="2:50" x14ac:dyDescent="0.25">
      <c r="B23" s="22" t="s">
        <v>21</v>
      </c>
      <c r="C23" s="10"/>
      <c r="D23" s="41">
        <f>VLOOKUP(Control!$B$9&amp;Control!$E$3&amp;'By age at end of 2010'!$B23,'Data Tab 2'!$A$5:$Y$124,'Data Tab 2'!E$1,FALSE)</f>
        <v>31344</v>
      </c>
      <c r="E23" s="41">
        <f>VLOOKUP(Control!$B$9&amp;Control!$E$3&amp;'By age at end of 2010'!$B23,'Data Tab 2'!$A$5:$Y$124,'Data Tab 2'!F$1,FALSE)</f>
        <v>23435</v>
      </c>
      <c r="F23" s="41">
        <f>VLOOKUP(Control!$B$9&amp;Control!$E$3&amp;'By age at end of 2010'!$B23,'Data Tab 2'!$A$5:$Y$124,'Data Tab 2'!G$1,FALSE)</f>
        <v>46221</v>
      </c>
      <c r="G23" s="41">
        <f>VLOOKUP(Control!$B$9&amp;Control!$E$3&amp;'By age at end of 2010'!$B23,'Data Tab 2'!$A$5:$Y$124,'Data Tab 2'!H$1,FALSE)</f>
        <v>38728</v>
      </c>
      <c r="H23" s="41">
        <f>VLOOKUP(Control!$B$9&amp;Control!$E$3&amp;'By age at end of 2010'!$B23,'Data Tab 2'!$A$5:$Y$124,'Data Tab 2'!I$1,FALSE)</f>
        <v>18934</v>
      </c>
      <c r="I23" s="41">
        <f>VLOOKUP(Control!$B$9&amp;Control!$E$3&amp;'By age at end of 2010'!$B23,'Data Tab 2'!$A$5:$Y$124,'Data Tab 2'!J$1,FALSE)</f>
        <v>11375</v>
      </c>
      <c r="J23" s="41">
        <f>VLOOKUP(Control!$B$9&amp;Control!$E$3&amp;'By age at end of 2010'!$B23,'Data Tab 2'!$A$5:$Y$124,'Data Tab 2'!K$1,FALSE)</f>
        <v>170037</v>
      </c>
      <c r="K23" s="28"/>
      <c r="L23" s="41">
        <f>VLOOKUP(Control!$B$9&amp;Control!$E$4&amp;'By age at end of 2010'!$B23,'Data Tab 2'!$A$5:$Y$124,'Data Tab 2'!E$1,FALSE)</f>
        <v>36339</v>
      </c>
      <c r="M23" s="41">
        <f>VLOOKUP(Control!$B$9&amp;Control!$E$4&amp;'By age at end of 2010'!$B23,'Data Tab 2'!$A$5:$Y$124,'Data Tab 2'!F$1,FALSE)</f>
        <v>30304</v>
      </c>
      <c r="N23" s="41">
        <f>VLOOKUP(Control!$B$9&amp;Control!$E$4&amp;'By age at end of 2010'!$B23,'Data Tab 2'!$A$5:$Y$124,'Data Tab 2'!G$1,FALSE)</f>
        <v>73357</v>
      </c>
      <c r="O23" s="41">
        <f>VLOOKUP(Control!$B$9&amp;Control!$E$4&amp;'By age at end of 2010'!$B23,'Data Tab 2'!$A$5:$Y$124,'Data Tab 2'!H$1,FALSE)</f>
        <v>85627</v>
      </c>
      <c r="P23" s="41">
        <f>VLOOKUP(Control!$B$9&amp;Control!$E$4&amp;'By age at end of 2010'!$B23,'Data Tab 2'!$A$5:$Y$124,'Data Tab 2'!I$1,FALSE)</f>
        <v>55038</v>
      </c>
      <c r="Q23" s="41">
        <f>VLOOKUP(Control!$B$9&amp;Control!$E$4&amp;'By age at end of 2010'!$B23,'Data Tab 2'!$A$5:$Y$124,'Data Tab 2'!J$1,FALSE)</f>
        <v>29742</v>
      </c>
      <c r="R23" s="41">
        <f>VLOOKUP(Control!$B$9&amp;Control!$E$4&amp;'By age at end of 2010'!$B23,'Data Tab 2'!$A$5:$Y$124,'Data Tab 2'!K$1,FALSE)</f>
        <v>310407</v>
      </c>
      <c r="S23" s="28"/>
      <c r="T23" s="41">
        <f>VLOOKUP(Control!$B$9&amp;Control!$E$5&amp;'By age at end of 2010'!$B23,'Data Tab 2'!$A$5:$Y$124,'Data Tab 2'!E$1,FALSE)</f>
        <v>67683</v>
      </c>
      <c r="U23" s="41">
        <f>VLOOKUP(Control!$B$9&amp;Control!$E$5&amp;'By age at end of 2010'!$B23,'Data Tab 2'!$A$5:$Y$124,'Data Tab 2'!F$1,FALSE)</f>
        <v>53739</v>
      </c>
      <c r="V23" s="41">
        <f>VLOOKUP(Control!$B$9&amp;Control!$E$5&amp;'By age at end of 2010'!$B23,'Data Tab 2'!$A$5:$Y$124,'Data Tab 2'!G$1,FALSE)</f>
        <v>119578</v>
      </c>
      <c r="W23" s="41">
        <f>VLOOKUP(Control!$B$9&amp;Control!$E$5&amp;'By age at end of 2010'!$B23,'Data Tab 2'!$A$5:$Y$124,'Data Tab 2'!H$1,FALSE)</f>
        <v>124355</v>
      </c>
      <c r="X23" s="41">
        <f>VLOOKUP(Control!$B$9&amp;Control!$E$5&amp;'By age at end of 2010'!$B23,'Data Tab 2'!$A$5:$Y$124,'Data Tab 2'!I$1,FALSE)</f>
        <v>73972</v>
      </c>
      <c r="Y23" s="41">
        <f>VLOOKUP(Control!$B$9&amp;Control!$E$5&amp;'By age at end of 2010'!$B23,'Data Tab 2'!$A$5:$Y$124,'Data Tab 2'!J$1,FALSE)</f>
        <v>41117</v>
      </c>
      <c r="Z23" s="42">
        <f>VLOOKUP(Control!$B$9&amp;Control!$E$5&amp;'By age at end of 2010'!$B23,'Data Tab 2'!$A$5:$Y$124,'Data Tab 2'!K$1,FALSE)</f>
        <v>480444</v>
      </c>
      <c r="AB23" s="67"/>
      <c r="AD23" s="67"/>
      <c r="AF23" s="67"/>
    </row>
    <row r="24" spans="2:50" x14ac:dyDescent="0.25">
      <c r="B24" s="21" t="s">
        <v>22</v>
      </c>
      <c r="C24" s="10"/>
      <c r="D24" s="39">
        <f>VLOOKUP(Control!$B$9&amp;Control!$E$3&amp;'By age at end of 2010'!$B24,'Data Tab 2'!$A$5:$Y$124,'Data Tab 2'!E$1,FALSE)</f>
        <v>19206</v>
      </c>
      <c r="E24" s="39">
        <f>VLOOKUP(Control!$B$9&amp;Control!$E$3&amp;'By age at end of 2010'!$B24,'Data Tab 2'!$A$5:$Y$124,'Data Tab 2'!F$1,FALSE)</f>
        <v>14866</v>
      </c>
      <c r="F24" s="39">
        <f>VLOOKUP(Control!$B$9&amp;Control!$E$3&amp;'By age at end of 2010'!$B24,'Data Tab 2'!$A$5:$Y$124,'Data Tab 2'!G$1,FALSE)</f>
        <v>30639</v>
      </c>
      <c r="G24" s="39">
        <f>VLOOKUP(Control!$B$9&amp;Control!$E$3&amp;'By age at end of 2010'!$B24,'Data Tab 2'!$A$5:$Y$124,'Data Tab 2'!H$1,FALSE)</f>
        <v>27495</v>
      </c>
      <c r="H24" s="39">
        <f>VLOOKUP(Control!$B$9&amp;Control!$E$3&amp;'By age at end of 2010'!$B24,'Data Tab 2'!$A$5:$Y$124,'Data Tab 2'!I$1,FALSE)</f>
        <v>11039</v>
      </c>
      <c r="I24" s="39">
        <f>VLOOKUP(Control!$B$9&amp;Control!$E$3&amp;'By age at end of 2010'!$B24,'Data Tab 2'!$A$5:$Y$124,'Data Tab 2'!J$1,FALSE)</f>
        <v>5254</v>
      </c>
      <c r="J24" s="39">
        <f>VLOOKUP(Control!$B$9&amp;Control!$E$3&amp;'By age at end of 2010'!$B24,'Data Tab 2'!$A$5:$Y$124,'Data Tab 2'!K$1,FALSE)</f>
        <v>108499</v>
      </c>
      <c r="K24" s="28"/>
      <c r="L24" s="39">
        <f>VLOOKUP(Control!$B$9&amp;Control!$E$4&amp;'By age at end of 2010'!$B24,'Data Tab 2'!$A$5:$Y$124,'Data Tab 2'!E$1,FALSE)</f>
        <v>15175</v>
      </c>
      <c r="M24" s="39">
        <f>VLOOKUP(Control!$B$9&amp;Control!$E$4&amp;'By age at end of 2010'!$B24,'Data Tab 2'!$A$5:$Y$124,'Data Tab 2'!F$1,FALSE)</f>
        <v>12014</v>
      </c>
      <c r="N24" s="39">
        <f>VLOOKUP(Control!$B$9&amp;Control!$E$4&amp;'By age at end of 2010'!$B24,'Data Tab 2'!$A$5:$Y$124,'Data Tab 2'!G$1,FALSE)</f>
        <v>28930</v>
      </c>
      <c r="O24" s="39">
        <f>VLOOKUP(Control!$B$9&amp;Control!$E$4&amp;'By age at end of 2010'!$B24,'Data Tab 2'!$A$5:$Y$124,'Data Tab 2'!H$1,FALSE)</f>
        <v>36706</v>
      </c>
      <c r="P24" s="39">
        <f>VLOOKUP(Control!$B$9&amp;Control!$E$4&amp;'By age at end of 2010'!$B24,'Data Tab 2'!$A$5:$Y$124,'Data Tab 2'!I$1,FALSE)</f>
        <v>26116</v>
      </c>
      <c r="Q24" s="39">
        <f>VLOOKUP(Control!$B$9&amp;Control!$E$4&amp;'By age at end of 2010'!$B24,'Data Tab 2'!$A$5:$Y$124,'Data Tab 2'!J$1,FALSE)</f>
        <v>17335</v>
      </c>
      <c r="R24" s="39">
        <f>VLOOKUP(Control!$B$9&amp;Control!$E$4&amp;'By age at end of 2010'!$B24,'Data Tab 2'!$A$5:$Y$124,'Data Tab 2'!K$1,FALSE)</f>
        <v>136276</v>
      </c>
      <c r="S24" s="28"/>
      <c r="T24" s="39">
        <f>VLOOKUP(Control!$B$9&amp;Control!$E$5&amp;'By age at end of 2010'!$B24,'Data Tab 2'!$A$5:$Y$124,'Data Tab 2'!E$1,FALSE)</f>
        <v>34381</v>
      </c>
      <c r="U24" s="39">
        <f>VLOOKUP(Control!$B$9&amp;Control!$E$5&amp;'By age at end of 2010'!$B24,'Data Tab 2'!$A$5:$Y$124,'Data Tab 2'!F$1,FALSE)</f>
        <v>26880</v>
      </c>
      <c r="V24" s="39">
        <f>VLOOKUP(Control!$B$9&amp;Control!$E$5&amp;'By age at end of 2010'!$B24,'Data Tab 2'!$A$5:$Y$124,'Data Tab 2'!G$1,FALSE)</f>
        <v>59569</v>
      </c>
      <c r="W24" s="39">
        <f>VLOOKUP(Control!$B$9&amp;Control!$E$5&amp;'By age at end of 2010'!$B24,'Data Tab 2'!$A$5:$Y$124,'Data Tab 2'!H$1,FALSE)</f>
        <v>64201</v>
      </c>
      <c r="X24" s="39">
        <f>VLOOKUP(Control!$B$9&amp;Control!$E$5&amp;'By age at end of 2010'!$B24,'Data Tab 2'!$A$5:$Y$124,'Data Tab 2'!I$1,FALSE)</f>
        <v>37155</v>
      </c>
      <c r="Y24" s="39">
        <f>VLOOKUP(Control!$B$9&amp;Control!$E$5&amp;'By age at end of 2010'!$B24,'Data Tab 2'!$A$5:$Y$124,'Data Tab 2'!J$1,FALSE)</f>
        <v>22589</v>
      </c>
      <c r="Z24" s="40">
        <f>VLOOKUP(Control!$B$9&amp;Control!$E$5&amp;'By age at end of 2010'!$B24,'Data Tab 2'!$A$5:$Y$124,'Data Tab 2'!K$1,FALSE)</f>
        <v>244775</v>
      </c>
      <c r="AB24" s="67"/>
      <c r="AD24" s="67"/>
      <c r="AF24" s="67"/>
    </row>
    <row r="25" spans="2:50" x14ac:dyDescent="0.25">
      <c r="B25" s="22" t="s">
        <v>23</v>
      </c>
      <c r="C25" s="10"/>
      <c r="D25" s="41">
        <f>VLOOKUP(Control!$B$9&amp;Control!$E$3&amp;'By age at end of 2010'!$B25,'Data Tab 2'!$A$5:$Y$124,'Data Tab 2'!E$1,FALSE)</f>
        <v>19378</v>
      </c>
      <c r="E25" s="41">
        <f>VLOOKUP(Control!$B$9&amp;Control!$E$3&amp;'By age at end of 2010'!$B25,'Data Tab 2'!$A$5:$Y$124,'Data Tab 2'!F$1,FALSE)</f>
        <v>15161</v>
      </c>
      <c r="F25" s="41">
        <f>VLOOKUP(Control!$B$9&amp;Control!$E$3&amp;'By age at end of 2010'!$B25,'Data Tab 2'!$A$5:$Y$124,'Data Tab 2'!G$1,FALSE)</f>
        <v>34431</v>
      </c>
      <c r="G25" s="41">
        <f>VLOOKUP(Control!$B$9&amp;Control!$E$3&amp;'By age at end of 2010'!$B25,'Data Tab 2'!$A$5:$Y$124,'Data Tab 2'!H$1,FALSE)</f>
        <v>35296</v>
      </c>
      <c r="H25" s="41">
        <f>VLOOKUP(Control!$B$9&amp;Control!$E$3&amp;'By age at end of 2010'!$B25,'Data Tab 2'!$A$5:$Y$124,'Data Tab 2'!I$1,FALSE)</f>
        <v>15218</v>
      </c>
      <c r="I25" s="41">
        <f>VLOOKUP(Control!$B$9&amp;Control!$E$3&amp;'By age at end of 2010'!$B25,'Data Tab 2'!$A$5:$Y$124,'Data Tab 2'!J$1,FALSE)</f>
        <v>6670</v>
      </c>
      <c r="J25" s="41">
        <f>VLOOKUP(Control!$B$9&amp;Control!$E$3&amp;'By age at end of 2010'!$B25,'Data Tab 2'!$A$5:$Y$124,'Data Tab 2'!K$1,FALSE)</f>
        <v>126154</v>
      </c>
      <c r="K25" s="28"/>
      <c r="L25" s="41">
        <f>VLOOKUP(Control!$B$9&amp;Control!$E$4&amp;'By age at end of 2010'!$B25,'Data Tab 2'!$A$5:$Y$124,'Data Tab 2'!E$1,FALSE)</f>
        <v>13179</v>
      </c>
      <c r="M25" s="41">
        <f>VLOOKUP(Control!$B$9&amp;Control!$E$4&amp;'By age at end of 2010'!$B25,'Data Tab 2'!$A$5:$Y$124,'Data Tab 2'!F$1,FALSE)</f>
        <v>10392</v>
      </c>
      <c r="N25" s="41">
        <f>VLOOKUP(Control!$B$9&amp;Control!$E$4&amp;'By age at end of 2010'!$B25,'Data Tab 2'!$A$5:$Y$124,'Data Tab 2'!G$1,FALSE)</f>
        <v>27515</v>
      </c>
      <c r="O25" s="41">
        <f>VLOOKUP(Control!$B$9&amp;Control!$E$4&amp;'By age at end of 2010'!$B25,'Data Tab 2'!$A$5:$Y$124,'Data Tab 2'!H$1,FALSE)</f>
        <v>33737</v>
      </c>
      <c r="P25" s="41">
        <f>VLOOKUP(Control!$B$9&amp;Control!$E$4&amp;'By age at end of 2010'!$B25,'Data Tab 2'!$A$5:$Y$124,'Data Tab 2'!I$1,FALSE)</f>
        <v>25308</v>
      </c>
      <c r="Q25" s="41">
        <f>VLOOKUP(Control!$B$9&amp;Control!$E$4&amp;'By age at end of 2010'!$B25,'Data Tab 2'!$A$5:$Y$124,'Data Tab 2'!J$1,FALSE)</f>
        <v>17572</v>
      </c>
      <c r="R25" s="41">
        <f>VLOOKUP(Control!$B$9&amp;Control!$E$4&amp;'By age at end of 2010'!$B25,'Data Tab 2'!$A$5:$Y$124,'Data Tab 2'!K$1,FALSE)</f>
        <v>127703</v>
      </c>
      <c r="S25" s="28"/>
      <c r="T25" s="41">
        <f>VLOOKUP(Control!$B$9&amp;Control!$E$5&amp;'By age at end of 2010'!$B25,'Data Tab 2'!$A$5:$Y$124,'Data Tab 2'!E$1,FALSE)</f>
        <v>32557</v>
      </c>
      <c r="U25" s="41">
        <f>VLOOKUP(Control!$B$9&amp;Control!$E$5&amp;'By age at end of 2010'!$B25,'Data Tab 2'!$A$5:$Y$124,'Data Tab 2'!F$1,FALSE)</f>
        <v>25553</v>
      </c>
      <c r="V25" s="41">
        <f>VLOOKUP(Control!$B$9&amp;Control!$E$5&amp;'By age at end of 2010'!$B25,'Data Tab 2'!$A$5:$Y$124,'Data Tab 2'!G$1,FALSE)</f>
        <v>61946</v>
      </c>
      <c r="W25" s="41">
        <f>VLOOKUP(Control!$B$9&amp;Control!$E$5&amp;'By age at end of 2010'!$B25,'Data Tab 2'!$A$5:$Y$124,'Data Tab 2'!H$1,FALSE)</f>
        <v>69033</v>
      </c>
      <c r="X25" s="41">
        <f>VLOOKUP(Control!$B$9&amp;Control!$E$5&amp;'By age at end of 2010'!$B25,'Data Tab 2'!$A$5:$Y$124,'Data Tab 2'!I$1,FALSE)</f>
        <v>40526</v>
      </c>
      <c r="Y25" s="41">
        <f>VLOOKUP(Control!$B$9&amp;Control!$E$5&amp;'By age at end of 2010'!$B25,'Data Tab 2'!$A$5:$Y$124,'Data Tab 2'!J$1,FALSE)</f>
        <v>24242</v>
      </c>
      <c r="Z25" s="42">
        <f>VLOOKUP(Control!$B$9&amp;Control!$E$5&amp;'By age at end of 2010'!$B25,'Data Tab 2'!$A$5:$Y$124,'Data Tab 2'!K$1,FALSE)</f>
        <v>253857</v>
      </c>
      <c r="AB25" s="67"/>
      <c r="AD25" s="67"/>
      <c r="AF25" s="67"/>
    </row>
    <row r="26" spans="2:50" x14ac:dyDescent="0.25">
      <c r="B26" s="21" t="s">
        <v>24</v>
      </c>
      <c r="C26" s="10"/>
      <c r="D26" s="39">
        <f>VLOOKUP(Control!$B$9&amp;Control!$E$3&amp;'By age at end of 2010'!$B26,'Data Tab 2'!$A$5:$Y$124,'Data Tab 2'!E$1,FALSE)</f>
        <v>36260</v>
      </c>
      <c r="E26" s="39">
        <f>VLOOKUP(Control!$B$9&amp;Control!$E$3&amp;'By age at end of 2010'!$B26,'Data Tab 2'!$A$5:$Y$124,'Data Tab 2'!F$1,FALSE)</f>
        <v>28076</v>
      </c>
      <c r="F26" s="39">
        <f>VLOOKUP(Control!$B$9&amp;Control!$E$3&amp;'By age at end of 2010'!$B26,'Data Tab 2'!$A$5:$Y$124,'Data Tab 2'!G$1,FALSE)</f>
        <v>67459</v>
      </c>
      <c r="G26" s="39">
        <f>VLOOKUP(Control!$B$9&amp;Control!$E$3&amp;'By age at end of 2010'!$B26,'Data Tab 2'!$A$5:$Y$124,'Data Tab 2'!H$1,FALSE)</f>
        <v>86297</v>
      </c>
      <c r="H26" s="39">
        <f>VLOOKUP(Control!$B$9&amp;Control!$E$3&amp;'By age at end of 2010'!$B26,'Data Tab 2'!$A$5:$Y$124,'Data Tab 2'!I$1,FALSE)</f>
        <v>50737</v>
      </c>
      <c r="I26" s="39">
        <f>VLOOKUP(Control!$B$9&amp;Control!$E$3&amp;'By age at end of 2010'!$B26,'Data Tab 2'!$A$5:$Y$124,'Data Tab 2'!J$1,FALSE)</f>
        <v>26467</v>
      </c>
      <c r="J26" s="39">
        <f>VLOOKUP(Control!$B$9&amp;Control!$E$3&amp;'By age at end of 2010'!$B26,'Data Tab 2'!$A$5:$Y$124,'Data Tab 2'!K$1,FALSE)</f>
        <v>295296</v>
      </c>
      <c r="K26" s="28"/>
      <c r="L26" s="39">
        <f>VLOOKUP(Control!$B$9&amp;Control!$E$4&amp;'By age at end of 2010'!$B26,'Data Tab 2'!$A$5:$Y$124,'Data Tab 2'!E$1,FALSE)</f>
        <v>32699</v>
      </c>
      <c r="M26" s="39">
        <f>VLOOKUP(Control!$B$9&amp;Control!$E$4&amp;'By age at end of 2010'!$B26,'Data Tab 2'!$A$5:$Y$124,'Data Tab 2'!F$1,FALSE)</f>
        <v>23964</v>
      </c>
      <c r="N26" s="39">
        <f>VLOOKUP(Control!$B$9&amp;Control!$E$4&amp;'By age at end of 2010'!$B26,'Data Tab 2'!$A$5:$Y$124,'Data Tab 2'!G$1,FALSE)</f>
        <v>57401</v>
      </c>
      <c r="O26" s="39">
        <f>VLOOKUP(Control!$B$9&amp;Control!$E$4&amp;'By age at end of 2010'!$B26,'Data Tab 2'!$A$5:$Y$124,'Data Tab 2'!H$1,FALSE)</f>
        <v>76120</v>
      </c>
      <c r="P26" s="39">
        <f>VLOOKUP(Control!$B$9&amp;Control!$E$4&amp;'By age at end of 2010'!$B26,'Data Tab 2'!$A$5:$Y$124,'Data Tab 2'!I$1,FALSE)</f>
        <v>60439</v>
      </c>
      <c r="Q26" s="39">
        <f>VLOOKUP(Control!$B$9&amp;Control!$E$4&amp;'By age at end of 2010'!$B26,'Data Tab 2'!$A$5:$Y$124,'Data Tab 2'!J$1,FALSE)</f>
        <v>48728</v>
      </c>
      <c r="R26" s="39">
        <f>VLOOKUP(Control!$B$9&amp;Control!$E$4&amp;'By age at end of 2010'!$B26,'Data Tab 2'!$A$5:$Y$124,'Data Tab 2'!K$1,FALSE)</f>
        <v>299351</v>
      </c>
      <c r="S26" s="28"/>
      <c r="T26" s="39">
        <f>VLOOKUP(Control!$B$9&amp;Control!$E$5&amp;'By age at end of 2010'!$B26,'Data Tab 2'!$A$5:$Y$124,'Data Tab 2'!E$1,FALSE)</f>
        <v>68959</v>
      </c>
      <c r="U26" s="39">
        <f>VLOOKUP(Control!$B$9&amp;Control!$E$5&amp;'By age at end of 2010'!$B26,'Data Tab 2'!$A$5:$Y$124,'Data Tab 2'!F$1,FALSE)</f>
        <v>52040</v>
      </c>
      <c r="V26" s="39">
        <f>VLOOKUP(Control!$B$9&amp;Control!$E$5&amp;'By age at end of 2010'!$B26,'Data Tab 2'!$A$5:$Y$124,'Data Tab 2'!G$1,FALSE)</f>
        <v>124860</v>
      </c>
      <c r="W26" s="39">
        <f>VLOOKUP(Control!$B$9&amp;Control!$E$5&amp;'By age at end of 2010'!$B26,'Data Tab 2'!$A$5:$Y$124,'Data Tab 2'!H$1,FALSE)</f>
        <v>162417</v>
      </c>
      <c r="X26" s="39">
        <f>VLOOKUP(Control!$B$9&amp;Control!$E$5&amp;'By age at end of 2010'!$B26,'Data Tab 2'!$A$5:$Y$124,'Data Tab 2'!I$1,FALSE)</f>
        <v>111176</v>
      </c>
      <c r="Y26" s="39">
        <f>VLOOKUP(Control!$B$9&amp;Control!$E$5&amp;'By age at end of 2010'!$B26,'Data Tab 2'!$A$5:$Y$124,'Data Tab 2'!J$1,FALSE)</f>
        <v>75195</v>
      </c>
      <c r="Z26" s="40">
        <f>VLOOKUP(Control!$B$9&amp;Control!$E$5&amp;'By age at end of 2010'!$B26,'Data Tab 2'!$A$5:$Y$124,'Data Tab 2'!K$1,FALSE)</f>
        <v>594647</v>
      </c>
      <c r="AB26" s="67"/>
      <c r="AD26" s="67"/>
      <c r="AF26" s="67"/>
    </row>
    <row r="27" spans="2:50" x14ac:dyDescent="0.25">
      <c r="B27" s="20" t="s">
        <v>6</v>
      </c>
      <c r="C27" s="10"/>
      <c r="D27" s="59">
        <f>VLOOKUP(Control!$B$9&amp;Control!$E$3&amp;'By age at end of 2010'!$B27,'Data Tab 2'!$A$5:$Y$124,'Data Tab 2'!E$1,FALSE)</f>
        <v>117347</v>
      </c>
      <c r="E27" s="59">
        <f>VLOOKUP(Control!$B$9&amp;Control!$E$3&amp;'By age at end of 2010'!$B27,'Data Tab 2'!$A$5:$Y$124,'Data Tab 2'!F$1,FALSE)</f>
        <v>90560</v>
      </c>
      <c r="F27" s="59">
        <f>VLOOKUP(Control!$B$9&amp;Control!$E$3&amp;'By age at end of 2010'!$B27,'Data Tab 2'!$A$5:$Y$124,'Data Tab 2'!G$1,FALSE)</f>
        <v>199545</v>
      </c>
      <c r="G27" s="59">
        <f>VLOOKUP(Control!$B$9&amp;Control!$E$3&amp;'By age at end of 2010'!$B27,'Data Tab 2'!$A$5:$Y$124,'Data Tab 2'!H$1,FALSE)</f>
        <v>210831</v>
      </c>
      <c r="H27" s="59">
        <f>VLOOKUP(Control!$B$9&amp;Control!$E$3&amp;'By age at end of 2010'!$B27,'Data Tab 2'!$A$5:$Y$124,'Data Tab 2'!I$1,FALSE)</f>
        <v>111548</v>
      </c>
      <c r="I27" s="59">
        <f>VLOOKUP(Control!$B$9&amp;Control!$E$3&amp;'By age at end of 2010'!$B27,'Data Tab 2'!$A$5:$Y$124,'Data Tab 2'!J$1,FALSE)</f>
        <v>59822</v>
      </c>
      <c r="J27" s="59">
        <f>VLOOKUP(Control!$B$9&amp;Control!$E$3&amp;'By age at end of 2010'!$B27,'Data Tab 2'!$A$5:$Y$124,'Data Tab 2'!K$1,FALSE)</f>
        <v>789653</v>
      </c>
      <c r="K27" s="28"/>
      <c r="L27" s="59">
        <f>VLOOKUP(Control!$B$9&amp;Control!$E$4&amp;'By age at end of 2010'!$B27,'Data Tab 2'!$A$5:$Y$124,'Data Tab 2'!E$1,FALSE)</f>
        <v>118249</v>
      </c>
      <c r="M27" s="59">
        <f>VLOOKUP(Control!$B$9&amp;Control!$E$4&amp;'By age at end of 2010'!$B27,'Data Tab 2'!$A$5:$Y$124,'Data Tab 2'!F$1,FALSE)</f>
        <v>94626</v>
      </c>
      <c r="N27" s="59">
        <f>VLOOKUP(Control!$B$9&amp;Control!$E$4&amp;'By age at end of 2010'!$B27,'Data Tab 2'!$A$5:$Y$124,'Data Tab 2'!G$1,FALSE)</f>
        <v>226950</v>
      </c>
      <c r="O27" s="59">
        <f>VLOOKUP(Control!$B$9&amp;Control!$E$4&amp;'By age at end of 2010'!$B27,'Data Tab 2'!$A$5:$Y$124,'Data Tab 2'!H$1,FALSE)</f>
        <v>270870</v>
      </c>
      <c r="P27" s="59">
        <f>VLOOKUP(Control!$B$9&amp;Control!$E$4&amp;'By age at end of 2010'!$B27,'Data Tab 2'!$A$5:$Y$124,'Data Tab 2'!I$1,FALSE)</f>
        <v>187378</v>
      </c>
      <c r="Q27" s="59">
        <f>VLOOKUP(Control!$B$9&amp;Control!$E$4&amp;'By age at end of 2010'!$B27,'Data Tab 2'!$A$5:$Y$124,'Data Tab 2'!J$1,FALSE)</f>
        <v>124065</v>
      </c>
      <c r="R27" s="59">
        <f>VLOOKUP(Control!$B$9&amp;Control!$E$4&amp;'By age at end of 2010'!$B27,'Data Tab 2'!$A$5:$Y$124,'Data Tab 2'!K$1,FALSE)</f>
        <v>1022138</v>
      </c>
      <c r="S27" s="28"/>
      <c r="T27" s="59">
        <f>VLOOKUP(Control!$B$9&amp;Control!$E$5&amp;'By age at end of 2010'!$B27,'Data Tab 2'!$A$5:$Y$124,'Data Tab 2'!E$1,FALSE)</f>
        <v>235596</v>
      </c>
      <c r="U27" s="59">
        <f>VLOOKUP(Control!$B$9&amp;Control!$E$5&amp;'By age at end of 2010'!$B27,'Data Tab 2'!$A$5:$Y$124,'Data Tab 2'!F$1,FALSE)</f>
        <v>185186</v>
      </c>
      <c r="V27" s="59">
        <f>VLOOKUP(Control!$B$9&amp;Control!$E$5&amp;'By age at end of 2010'!$B27,'Data Tab 2'!$A$5:$Y$124,'Data Tab 2'!G$1,FALSE)</f>
        <v>426495</v>
      </c>
      <c r="W27" s="59">
        <f>VLOOKUP(Control!$B$9&amp;Control!$E$5&amp;'By age at end of 2010'!$B27,'Data Tab 2'!$A$5:$Y$124,'Data Tab 2'!H$1,FALSE)</f>
        <v>481701</v>
      </c>
      <c r="X27" s="59">
        <f>VLOOKUP(Control!$B$9&amp;Control!$E$5&amp;'By age at end of 2010'!$B27,'Data Tab 2'!$A$5:$Y$124,'Data Tab 2'!I$1,FALSE)</f>
        <v>298926</v>
      </c>
      <c r="Y27" s="59">
        <f>VLOOKUP(Control!$B$9&amp;Control!$E$5&amp;'By age at end of 2010'!$B27,'Data Tab 2'!$A$5:$Y$124,'Data Tab 2'!J$1,FALSE)</f>
        <v>183887</v>
      </c>
      <c r="Z27" s="60">
        <f>VLOOKUP(Control!$B$9&amp;Control!$E$5&amp;'By age at end of 2010'!$B27,'Data Tab 2'!$A$5:$Y$124,'Data Tab 2'!K$1,FALSE)</f>
        <v>1811791</v>
      </c>
      <c r="AB27" s="67"/>
      <c r="AC27" s="67"/>
      <c r="AD27" s="67"/>
      <c r="AE27" s="67"/>
      <c r="AF27" s="67"/>
      <c r="AG27" s="67"/>
    </row>
    <row r="28" spans="2:50" x14ac:dyDescent="0.25">
      <c r="B28" s="14"/>
      <c r="C28" s="10"/>
      <c r="D28" s="10"/>
      <c r="E28" s="10"/>
      <c r="F28" s="10"/>
      <c r="G28" s="10"/>
      <c r="H28" s="10"/>
      <c r="I28" s="10"/>
      <c r="J28" s="10"/>
      <c r="K28" s="10"/>
      <c r="L28" s="10"/>
      <c r="M28" s="10"/>
      <c r="N28" s="10"/>
      <c r="O28" s="10"/>
      <c r="P28" s="10"/>
      <c r="Q28" s="10"/>
      <c r="R28" s="10"/>
      <c r="S28" s="10"/>
      <c r="T28" s="10"/>
      <c r="U28" s="10"/>
      <c r="V28" s="10"/>
      <c r="W28" s="10"/>
      <c r="X28" s="10"/>
      <c r="Y28" s="10"/>
      <c r="Z28" s="13"/>
    </row>
    <row r="29" spans="2:50" x14ac:dyDescent="0.25">
      <c r="B29" s="14"/>
      <c r="C29" s="10"/>
      <c r="D29" s="10"/>
      <c r="E29" s="10"/>
      <c r="F29" s="10"/>
      <c r="G29" s="10"/>
      <c r="H29" s="10"/>
      <c r="I29" s="10"/>
      <c r="J29" s="10"/>
      <c r="K29" s="10"/>
      <c r="L29" s="10"/>
      <c r="M29" s="10"/>
      <c r="N29" s="10"/>
      <c r="O29" s="10"/>
      <c r="P29" s="10"/>
      <c r="Q29" s="10"/>
      <c r="R29" s="10"/>
      <c r="S29" s="10"/>
      <c r="T29" s="10"/>
      <c r="U29" s="10"/>
      <c r="V29" s="10"/>
      <c r="W29" s="10"/>
      <c r="X29" s="10"/>
      <c r="Y29" s="10"/>
      <c r="Z29" s="13"/>
      <c r="AH29" s="70"/>
      <c r="AP29" s="70"/>
      <c r="AX29" s="70"/>
    </row>
    <row r="30" spans="2:50" x14ac:dyDescent="0.25">
      <c r="B30" s="12" t="s">
        <v>216</v>
      </c>
      <c r="C30" s="10"/>
      <c r="D30" s="149" t="s">
        <v>254</v>
      </c>
      <c r="E30" s="149"/>
      <c r="F30" s="149"/>
      <c r="G30" s="149"/>
      <c r="H30" s="149"/>
      <c r="I30" s="149"/>
      <c r="J30" s="149"/>
      <c r="K30" s="10"/>
      <c r="L30" s="149" t="s">
        <v>255</v>
      </c>
      <c r="M30" s="149"/>
      <c r="N30" s="149"/>
      <c r="O30" s="149"/>
      <c r="P30" s="149"/>
      <c r="Q30" s="149"/>
      <c r="R30" s="149"/>
      <c r="S30" s="10"/>
      <c r="T30" s="149" t="s">
        <v>256</v>
      </c>
      <c r="U30" s="149"/>
      <c r="V30" s="149"/>
      <c r="W30" s="149"/>
      <c r="X30" s="149"/>
      <c r="Y30" s="149"/>
      <c r="Z30" s="149"/>
    </row>
    <row r="31" spans="2:50" x14ac:dyDescent="0.25">
      <c r="B31" s="20" t="s">
        <v>25</v>
      </c>
      <c r="C31" s="10"/>
      <c r="D31" s="27" t="s">
        <v>7</v>
      </c>
      <c r="E31" s="27" t="s">
        <v>8</v>
      </c>
      <c r="F31" s="27" t="s">
        <v>9</v>
      </c>
      <c r="G31" s="27" t="s">
        <v>10</v>
      </c>
      <c r="H31" s="27" t="s">
        <v>11</v>
      </c>
      <c r="I31" s="27" t="s">
        <v>12</v>
      </c>
      <c r="J31" s="27" t="s">
        <v>13</v>
      </c>
      <c r="K31" s="28"/>
      <c r="L31" s="27" t="s">
        <v>7</v>
      </c>
      <c r="M31" s="27" t="s">
        <v>8</v>
      </c>
      <c r="N31" s="27" t="s">
        <v>9</v>
      </c>
      <c r="O31" s="27" t="s">
        <v>10</v>
      </c>
      <c r="P31" s="27" t="s">
        <v>11</v>
      </c>
      <c r="Q31" s="27" t="s">
        <v>12</v>
      </c>
      <c r="R31" s="27" t="s">
        <v>13</v>
      </c>
      <c r="S31" s="28"/>
      <c r="T31" s="27" t="s">
        <v>7</v>
      </c>
      <c r="U31" s="27" t="s">
        <v>8</v>
      </c>
      <c r="V31" s="27" t="s">
        <v>9</v>
      </c>
      <c r="W31" s="27" t="s">
        <v>10</v>
      </c>
      <c r="X31" s="27" t="s">
        <v>11</v>
      </c>
      <c r="Y31" s="27" t="s">
        <v>12</v>
      </c>
      <c r="Z31" s="29" t="s">
        <v>13</v>
      </c>
    </row>
    <row r="32" spans="2:50" x14ac:dyDescent="0.25">
      <c r="B32" s="21" t="s">
        <v>18</v>
      </c>
      <c r="C32" s="10"/>
      <c r="D32" s="30">
        <f>VLOOKUP(Control!$B$9&amp;Control!$E$3&amp;'By age at end of 2010'!$B32,'Data Tab 2'!$A$5:$Y$124,'Data Tab 2'!S$1,FALSE)</f>
        <v>0.13596168017686072</v>
      </c>
      <c r="E32" s="30">
        <f>VLOOKUP(Control!$B$9&amp;Control!$E$3&amp;'By age at end of 2010'!$B32,'Data Tab 2'!$A$5:$Y$124,'Data Tab 2'!T$1,FALSE)</f>
        <v>0.11366985998526161</v>
      </c>
      <c r="F32" s="30">
        <f>VLOOKUP(Control!$B$9&amp;Control!$E$3&amp;'By age at end of 2010'!$B32,'Data Tab 2'!$A$5:$Y$124,'Data Tab 2'!U$1,FALSE)</f>
        <v>0.29182019159911571</v>
      </c>
      <c r="G32" s="30">
        <f>VLOOKUP(Control!$B$9&amp;Control!$E$3&amp;'By age at end of 2010'!$B32,'Data Tab 2'!$A$5:$Y$124,'Data Tab 2'!V$1,FALSE)</f>
        <v>0.33548268238761975</v>
      </c>
      <c r="H32" s="30">
        <f>VLOOKUP(Control!$B$9&amp;Control!$E$3&amp;'By age at end of 2010'!$B32,'Data Tab 2'!$A$5:$Y$124,'Data Tab 2'!W$1,FALSE)</f>
        <v>0.12306558585114223</v>
      </c>
      <c r="I32" s="30" t="s">
        <v>253</v>
      </c>
      <c r="J32" s="30">
        <f>VLOOKUP(Control!$B$9&amp;Control!$E$3&amp;'By age at end of 2010'!$B32,'Data Tab 2'!$A$5:$Y$124,'Data Tab 2'!Y$1,FALSE)</f>
        <v>1</v>
      </c>
      <c r="K32" s="28"/>
      <c r="L32" s="30">
        <f>VLOOKUP(Control!$B$9&amp;Control!$E$4&amp;'By age at end of 2010'!$B32,'Data Tab 2'!$A$5:$Y$124,'Data Tab 2'!S$1,FALSE)</f>
        <v>0.12710736468500444</v>
      </c>
      <c r="M32" s="30">
        <f>VLOOKUP(Control!$B$9&amp;Control!$E$4&amp;'By age at end of 2010'!$B32,'Data Tab 2'!$A$5:$Y$124,'Data Tab 2'!T$1,FALSE)</f>
        <v>0.11978704525288376</v>
      </c>
      <c r="N32" s="30">
        <f>VLOOKUP(Control!$B$9&amp;Control!$E$4&amp;'By age at end of 2010'!$B32,'Data Tab 2'!$A$5:$Y$124,'Data Tab 2'!U$1,FALSE)</f>
        <v>0.2766193433895297</v>
      </c>
      <c r="O32" s="30">
        <f>VLOOKUP(Control!$B$9&amp;Control!$E$4&amp;'By age at end of 2010'!$B32,'Data Tab 2'!$A$5:$Y$124,'Data Tab 2'!V$1,FALSE)</f>
        <v>0.35004436557231589</v>
      </c>
      <c r="P32" s="30">
        <f>VLOOKUP(Control!$B$9&amp;Control!$E$4&amp;'By age at end of 2010'!$B32,'Data Tab 2'!$A$5:$Y$124,'Data Tab 2'!W$1,FALSE)</f>
        <v>0.12644188110026619</v>
      </c>
      <c r="Q32" s="30" t="s">
        <v>253</v>
      </c>
      <c r="R32" s="30">
        <f>VLOOKUP(Control!$B$9&amp;Control!$E$4&amp;'By age at end of 2010'!$B32,'Data Tab 2'!$A$5:$Y$124,'Data Tab 2'!Y$1,FALSE)</f>
        <v>1</v>
      </c>
      <c r="S32" s="28"/>
      <c r="T32" s="30">
        <f>VLOOKUP(Control!$B$9&amp;Control!$E$5&amp;'By age at end of 2010'!$B32,'Data Tab 2'!$A$5:$Y$124,'Data Tab 2'!S$1,FALSE)</f>
        <v>0.13194444444444445</v>
      </c>
      <c r="U32" s="30">
        <f>VLOOKUP(Control!$B$9&amp;Control!$E$5&amp;'By age at end of 2010'!$B32,'Data Tab 2'!$A$5:$Y$124,'Data Tab 2'!T$1,FALSE)</f>
        <v>0.11644524959742351</v>
      </c>
      <c r="V32" s="30">
        <f>VLOOKUP(Control!$B$9&amp;Control!$E$5&amp;'By age at end of 2010'!$B32,'Data Tab 2'!$A$5:$Y$124,'Data Tab 2'!U$1,FALSE)</f>
        <v>0.28492351046698872</v>
      </c>
      <c r="W32" s="30">
        <f>VLOOKUP(Control!$B$9&amp;Control!$E$5&amp;'By age at end of 2010'!$B32,'Data Tab 2'!$A$5:$Y$124,'Data Tab 2'!V$1,FALSE)</f>
        <v>0.34208937198067635</v>
      </c>
      <c r="X32" s="30">
        <f>VLOOKUP(Control!$B$9&amp;Control!$E$5&amp;'By age at end of 2010'!$B32,'Data Tab 2'!$A$5:$Y$124,'Data Tab 2'!W$1,FALSE)</f>
        <v>0.12459742351046699</v>
      </c>
      <c r="Y32" s="30" t="s">
        <v>253</v>
      </c>
      <c r="Z32" s="32">
        <f>VLOOKUP(Control!$B$9&amp;Control!$E$5&amp;'By age at end of 2010'!$B32,'Data Tab 2'!$A$5:$Y$124,'Data Tab 2'!Y$1,FALSE)</f>
        <v>1</v>
      </c>
      <c r="AB32" s="68"/>
      <c r="AC32" s="68"/>
      <c r="AD32" s="68"/>
      <c r="AE32" s="68"/>
      <c r="AF32" s="68"/>
      <c r="AG32" s="68"/>
      <c r="AH32" s="68"/>
      <c r="AI32" s="68"/>
      <c r="AJ32" s="68"/>
      <c r="AK32" s="68"/>
      <c r="AL32" s="68"/>
      <c r="AM32" s="68"/>
      <c r="AN32" s="68"/>
      <c r="AO32" s="68"/>
      <c r="AP32" s="68"/>
      <c r="AQ32" s="68"/>
      <c r="AR32" s="68"/>
      <c r="AS32" s="68"/>
      <c r="AT32" s="68"/>
      <c r="AU32" s="68"/>
      <c r="AV32" s="68"/>
      <c r="AW32" s="68"/>
      <c r="AX32" s="68"/>
    </row>
    <row r="33" spans="2:50" x14ac:dyDescent="0.25">
      <c r="B33" s="22" t="s">
        <v>19</v>
      </c>
      <c r="C33" s="10"/>
      <c r="D33" s="33">
        <f>VLOOKUP(Control!$B$9&amp;Control!$E$3&amp;'By age at end of 2010'!$B33,'Data Tab 2'!$A$5:$Y$124,'Data Tab 2'!S$1,FALSE)</f>
        <v>0.10802434975096846</v>
      </c>
      <c r="E33" s="33">
        <f>VLOOKUP(Control!$B$9&amp;Control!$E$3&amp;'By age at end of 2010'!$B33,'Data Tab 2'!$A$5:$Y$124,'Data Tab 2'!T$1,FALSE)</f>
        <v>9.5406751521859429E-2</v>
      </c>
      <c r="F33" s="33">
        <f>VLOOKUP(Control!$B$9&amp;Control!$E$3&amp;'By age at end of 2010'!$B33,'Data Tab 2'!$A$5:$Y$124,'Data Tab 2'!U$1,FALSE)</f>
        <v>0.19889319313779746</v>
      </c>
      <c r="G33" s="33">
        <f>VLOOKUP(Control!$B$9&amp;Control!$E$3&amp;'By age at end of 2010'!$B33,'Data Tab 2'!$A$5:$Y$124,'Data Tab 2'!V$1,FALSE)</f>
        <v>0.21228555617044825</v>
      </c>
      <c r="H33" s="33">
        <f>VLOOKUP(Control!$B$9&amp;Control!$E$3&amp;'By age at end of 2010'!$B33,'Data Tab 2'!$A$5:$Y$124,'Data Tab 2'!W$1,FALSE)</f>
        <v>0.20221361372440508</v>
      </c>
      <c r="I33" s="33">
        <f>VLOOKUP(Control!$B$9&amp;Control!$E$3&amp;'By age at end of 2010'!$B33,'Data Tab 2'!$A$5:$Y$124,'Data Tab 2'!X$1,FALSE)</f>
        <v>0.1831765356945213</v>
      </c>
      <c r="J33" s="33">
        <f>VLOOKUP(Control!$B$9&amp;Control!$E$3&amp;'By age at end of 2010'!$B33,'Data Tab 2'!$A$5:$Y$124,'Data Tab 2'!Y$1,FALSE)</f>
        <v>1</v>
      </c>
      <c r="K33" s="28"/>
      <c r="L33" s="33">
        <f>VLOOKUP(Control!$B$9&amp;Control!$E$4&amp;'By age at end of 2010'!$B33,'Data Tab 2'!$A$5:$Y$124,'Data Tab 2'!S$1,FALSE)</f>
        <v>0.11904447670582025</v>
      </c>
      <c r="M33" s="33">
        <f>VLOOKUP(Control!$B$9&amp;Control!$E$4&amp;'By age at end of 2010'!$B33,'Data Tab 2'!$A$5:$Y$124,'Data Tab 2'!T$1,FALSE)</f>
        <v>9.6740134617922663E-2</v>
      </c>
      <c r="N33" s="33">
        <f>VLOOKUP(Control!$B$9&amp;Control!$E$4&amp;'By age at end of 2010'!$B33,'Data Tab 2'!$A$5:$Y$124,'Data Tab 2'!U$1,FALSE)</f>
        <v>0.20535832123531741</v>
      </c>
      <c r="O33" s="33">
        <f>VLOOKUP(Control!$B$9&amp;Control!$E$4&amp;'By age at end of 2010'!$B33,'Data Tab 2'!$A$5:$Y$124,'Data Tab 2'!V$1,FALSE)</f>
        <v>0.20733799656856275</v>
      </c>
      <c r="P33" s="33">
        <f>VLOOKUP(Control!$B$9&amp;Control!$E$4&amp;'By age at end of 2010'!$B33,'Data Tab 2'!$A$5:$Y$124,'Data Tab 2'!W$1,FALSE)</f>
        <v>0.18978487528045401</v>
      </c>
      <c r="Q33" s="33">
        <f>VLOOKUP(Control!$B$9&amp;Control!$E$4&amp;'By age at end of 2010'!$B33,'Data Tab 2'!$A$5:$Y$124,'Data Tab 2'!X$1,FALSE)</f>
        <v>0.18173419559192291</v>
      </c>
      <c r="R33" s="33">
        <f>VLOOKUP(Control!$B$9&amp;Control!$E$4&amp;'By age at end of 2010'!$B33,'Data Tab 2'!$A$5:$Y$124,'Data Tab 2'!Y$1,FALSE)</f>
        <v>1</v>
      </c>
      <c r="S33" s="28"/>
      <c r="T33" s="33">
        <f>VLOOKUP(Control!$B$9&amp;Control!$E$5&amp;'By age at end of 2010'!$B33,'Data Tab 2'!$A$5:$Y$124,'Data Tab 2'!S$1,FALSE)</f>
        <v>0.11305080664579822</v>
      </c>
      <c r="U33" s="33">
        <f>VLOOKUP(Control!$B$9&amp;Control!$E$5&amp;'By age at end of 2010'!$B33,'Data Tab 2'!$A$5:$Y$124,'Data Tab 2'!T$1,FALSE)</f>
        <v>9.6014928967011803E-2</v>
      </c>
      <c r="V33" s="33">
        <f>VLOOKUP(Control!$B$9&amp;Control!$E$5&amp;'By age at end of 2010'!$B33,'Data Tab 2'!$A$5:$Y$124,'Data Tab 2'!U$1,FALSE)</f>
        <v>0.20184204189742355</v>
      </c>
      <c r="W33" s="33">
        <f>VLOOKUP(Control!$B$9&amp;Control!$E$5&amp;'By age at end of 2010'!$B33,'Data Tab 2'!$A$5:$Y$124,'Data Tab 2'!V$1,FALSE)</f>
        <v>0.21002889477486156</v>
      </c>
      <c r="X33" s="33">
        <f>VLOOKUP(Control!$B$9&amp;Control!$E$5&amp;'By age at end of 2010'!$B33,'Data Tab 2'!$A$5:$Y$124,'Data Tab 2'!W$1,FALSE)</f>
        <v>0.19654466650614014</v>
      </c>
      <c r="Y33" s="33">
        <f>VLOOKUP(Control!$B$9&amp;Control!$E$5&amp;'By age at end of 2010'!$B33,'Data Tab 2'!$A$5:$Y$124,'Data Tab 2'!X$1,FALSE)</f>
        <v>0.18251866120876475</v>
      </c>
      <c r="Z33" s="34">
        <f>VLOOKUP(Control!$B$9&amp;Control!$E$5&amp;'By age at end of 2010'!$B33,'Data Tab 2'!$A$5:$Y$124,'Data Tab 2'!Y$1,FALSE)</f>
        <v>1</v>
      </c>
      <c r="AB33" s="68"/>
      <c r="AC33" s="68"/>
      <c r="AD33" s="68"/>
      <c r="AE33" s="68"/>
      <c r="AF33" s="68"/>
      <c r="AG33" s="68"/>
      <c r="AH33" s="68"/>
      <c r="AI33" s="68"/>
      <c r="AJ33" s="68"/>
      <c r="AK33" s="68"/>
      <c r="AL33" s="68"/>
      <c r="AM33" s="68"/>
      <c r="AN33" s="68"/>
      <c r="AO33" s="68"/>
      <c r="AP33" s="68"/>
      <c r="AQ33" s="68"/>
      <c r="AR33" s="68"/>
      <c r="AS33" s="68"/>
      <c r="AT33" s="68"/>
      <c r="AU33" s="68"/>
      <c r="AV33" s="68"/>
      <c r="AW33" s="68"/>
      <c r="AX33" s="68"/>
    </row>
    <row r="34" spans="2:50" x14ac:dyDescent="0.25">
      <c r="B34" s="21" t="s">
        <v>20</v>
      </c>
      <c r="C34" s="10"/>
      <c r="D34" s="30">
        <f>VLOOKUP(Control!$B$9&amp;Control!$E$3&amp;'By age at end of 2010'!$B34,'Data Tab 2'!$A$5:$Y$124,'Data Tab 2'!S$1,FALSE)</f>
        <v>0.12559172384447637</v>
      </c>
      <c r="E34" s="30">
        <f>VLOOKUP(Control!$B$9&amp;Control!$E$3&amp;'By age at end of 2010'!$B34,'Data Tab 2'!$A$5:$Y$124,'Data Tab 2'!T$1,FALSE)</f>
        <v>0.10030051593000372</v>
      </c>
      <c r="F34" s="30">
        <f>VLOOKUP(Control!$B$9&amp;Control!$E$3&amp;'By age at end of 2010'!$B34,'Data Tab 2'!$A$5:$Y$124,'Data Tab 2'!U$1,FALSE)</f>
        <v>0.23155683208339983</v>
      </c>
      <c r="G34" s="30">
        <f>VLOOKUP(Control!$B$9&amp;Control!$E$3&amp;'By age at end of 2010'!$B34,'Data Tab 2'!$A$5:$Y$124,'Data Tab 2'!V$1,FALSE)</f>
        <v>0.25631615339609592</v>
      </c>
      <c r="H34" s="30">
        <f>VLOOKUP(Control!$B$9&amp;Control!$E$3&amp;'By age at end of 2010'!$B34,'Data Tab 2'!$A$5:$Y$124,'Data Tab 2'!W$1,FALSE)</f>
        <v>0.17452529120791446</v>
      </c>
      <c r="I34" s="30">
        <f>VLOOKUP(Control!$B$9&amp;Control!$E$3&amp;'By age at end of 2010'!$B34,'Data Tab 2'!$A$5:$Y$124,'Data Tab 2'!X$1,FALSE)</f>
        <v>0.11170948353810968</v>
      </c>
      <c r="J34" s="30">
        <f>VLOOKUP(Control!$B$9&amp;Control!$E$3&amp;'By age at end of 2010'!$B34,'Data Tab 2'!$A$5:$Y$124,'Data Tab 2'!Y$1,FALSE)</f>
        <v>1</v>
      </c>
      <c r="K34" s="28"/>
      <c r="L34" s="30">
        <f>VLOOKUP(Control!$B$9&amp;Control!$E$4&amp;'By age at end of 2010'!$B34,'Data Tab 2'!$A$5:$Y$124,'Data Tab 2'!S$1,FALSE)</f>
        <v>0.14218433639484726</v>
      </c>
      <c r="M34" s="30">
        <f>VLOOKUP(Control!$B$9&amp;Control!$E$4&amp;'By age at end of 2010'!$B34,'Data Tab 2'!$A$5:$Y$124,'Data Tab 2'!T$1,FALSE)</f>
        <v>0.12235540948971507</v>
      </c>
      <c r="N34" s="30">
        <f>VLOOKUP(Control!$B$9&amp;Control!$E$4&amp;'By age at end of 2010'!$B34,'Data Tab 2'!$A$5:$Y$124,'Data Tab 2'!U$1,FALSE)</f>
        <v>0.27101734205815897</v>
      </c>
      <c r="O34" s="30">
        <f>VLOOKUP(Control!$B$9&amp;Control!$E$4&amp;'By age at end of 2010'!$B34,'Data Tab 2'!$A$5:$Y$124,'Data Tab 2'!V$1,FALSE)</f>
        <v>0.2606517210012031</v>
      </c>
      <c r="P34" s="30">
        <f>VLOOKUP(Control!$B$9&amp;Control!$E$4&amp;'By age at end of 2010'!$B34,'Data Tab 2'!$A$5:$Y$124,'Data Tab 2'!W$1,FALSE)</f>
        <v>0.13548666334106046</v>
      </c>
      <c r="Q34" s="30">
        <f>VLOOKUP(Control!$B$9&amp;Control!$E$4&amp;'By age at end of 2010'!$B34,'Data Tab 2'!$A$5:$Y$124,'Data Tab 2'!X$1,FALSE)</f>
        <v>6.8304527715015106E-2</v>
      </c>
      <c r="R34" s="30">
        <f>VLOOKUP(Control!$B$9&amp;Control!$E$4&amp;'By age at end of 2010'!$B34,'Data Tab 2'!$A$5:$Y$124,'Data Tab 2'!Y$1,FALSE)</f>
        <v>1</v>
      </c>
      <c r="S34" s="28"/>
      <c r="T34" s="30">
        <f>VLOOKUP(Control!$B$9&amp;Control!$E$5&amp;'By age at end of 2010'!$B34,'Data Tab 2'!$A$5:$Y$124,'Data Tab 2'!S$1,FALSE)</f>
        <v>0.13628498487140697</v>
      </c>
      <c r="U34" s="30">
        <f>VLOOKUP(Control!$B$9&amp;Control!$E$5&amp;'By age at end of 2010'!$B34,'Data Tab 2'!$A$5:$Y$124,'Data Tab 2'!T$1,FALSE)</f>
        <v>0.11451399394856278</v>
      </c>
      <c r="V34" s="30">
        <f>VLOOKUP(Control!$B$9&amp;Control!$E$5&amp;'By age at end of 2010'!$B34,'Data Tab 2'!$A$5:$Y$124,'Data Tab 2'!U$1,FALSE)</f>
        <v>0.25698751891074129</v>
      </c>
      <c r="W34" s="30">
        <f>VLOOKUP(Control!$B$9&amp;Control!$E$5&amp;'By age at end of 2010'!$B34,'Data Tab 2'!$A$5:$Y$124,'Data Tab 2'!V$1,FALSE)</f>
        <v>0.25911024962178519</v>
      </c>
      <c r="X34" s="30">
        <f>VLOOKUP(Control!$B$9&amp;Control!$E$5&amp;'By age at end of 2010'!$B34,'Data Tab 2'!$A$5:$Y$124,'Data Tab 2'!W$1,FALSE)</f>
        <v>0.14936649016641451</v>
      </c>
      <c r="Y34" s="30">
        <f>VLOOKUP(Control!$B$9&amp;Control!$E$5&amp;'By age at end of 2010'!$B34,'Data Tab 2'!$A$5:$Y$124,'Data Tab 2'!X$1,FALSE)</f>
        <v>8.3736762481089258E-2</v>
      </c>
      <c r="Z34" s="32">
        <f>VLOOKUP(Control!$B$9&amp;Control!$E$5&amp;'By age at end of 2010'!$B34,'Data Tab 2'!$A$5:$Y$124,'Data Tab 2'!Y$1,FALSE)</f>
        <v>1</v>
      </c>
      <c r="AB34" s="68"/>
      <c r="AC34" s="68"/>
      <c r="AD34" s="68"/>
      <c r="AE34" s="68"/>
      <c r="AF34" s="68"/>
      <c r="AG34" s="68"/>
      <c r="AH34" s="68"/>
      <c r="AI34" s="68"/>
      <c r="AJ34" s="68"/>
      <c r="AK34" s="68"/>
      <c r="AL34" s="68"/>
      <c r="AM34" s="68"/>
      <c r="AN34" s="68"/>
      <c r="AO34" s="68"/>
      <c r="AP34" s="68"/>
      <c r="AQ34" s="68"/>
      <c r="AR34" s="68"/>
      <c r="AS34" s="68"/>
      <c r="AT34" s="68"/>
      <c r="AU34" s="68"/>
      <c r="AV34" s="68"/>
      <c r="AW34" s="68"/>
      <c r="AX34" s="68"/>
    </row>
    <row r="35" spans="2:50" x14ac:dyDescent="0.25">
      <c r="B35" s="22" t="s">
        <v>21</v>
      </c>
      <c r="C35" s="10"/>
      <c r="D35" s="33">
        <f>VLOOKUP(Control!$B$9&amp;Control!$E$3&amp;'By age at end of 2010'!$B35,'Data Tab 2'!$A$5:$Y$124,'Data Tab 2'!S$1,FALSE)</f>
        <v>0.18433635032375306</v>
      </c>
      <c r="E35" s="33">
        <f>VLOOKUP(Control!$B$9&amp;Control!$E$3&amp;'By age at end of 2010'!$B35,'Data Tab 2'!$A$5:$Y$124,'Data Tab 2'!T$1,FALSE)</f>
        <v>0.13782294441797963</v>
      </c>
      <c r="F35" s="33">
        <f>VLOOKUP(Control!$B$9&amp;Control!$E$3&amp;'By age at end of 2010'!$B35,'Data Tab 2'!$A$5:$Y$124,'Data Tab 2'!U$1,FALSE)</f>
        <v>0.27182907249598615</v>
      </c>
      <c r="G35" s="33">
        <f>VLOOKUP(Control!$B$9&amp;Control!$E$3&amp;'By age at end of 2010'!$B35,'Data Tab 2'!$A$5:$Y$124,'Data Tab 2'!V$1,FALSE)</f>
        <v>0.22776219293447897</v>
      </c>
      <c r="H35" s="33">
        <f>VLOOKUP(Control!$B$9&amp;Control!$E$3&amp;'By age at end of 2010'!$B35,'Data Tab 2'!$A$5:$Y$124,'Data Tab 2'!W$1,FALSE)</f>
        <v>0.11135223510177197</v>
      </c>
      <c r="I35" s="33">
        <f>VLOOKUP(Control!$B$9&amp;Control!$E$3&amp;'By age at end of 2010'!$B35,'Data Tab 2'!$A$5:$Y$124,'Data Tab 2'!X$1,FALSE)</f>
        <v>6.6897204726030224E-2</v>
      </c>
      <c r="J35" s="33">
        <f>VLOOKUP(Control!$B$9&amp;Control!$E$3&amp;'By age at end of 2010'!$B35,'Data Tab 2'!$A$5:$Y$124,'Data Tab 2'!Y$1,FALSE)</f>
        <v>1</v>
      </c>
      <c r="K35" s="28"/>
      <c r="L35" s="33">
        <f>VLOOKUP(Control!$B$9&amp;Control!$E$4&amp;'By age at end of 2010'!$B35,'Data Tab 2'!$A$5:$Y$124,'Data Tab 2'!S$1,FALSE)</f>
        <v>0.1170688805342663</v>
      </c>
      <c r="M35" s="33">
        <f>VLOOKUP(Control!$B$9&amp;Control!$E$4&amp;'By age at end of 2010'!$B35,'Data Tab 2'!$A$5:$Y$124,'Data Tab 2'!T$1,FALSE)</f>
        <v>9.7626664347131353E-2</v>
      </c>
      <c r="N35" s="33">
        <f>VLOOKUP(Control!$B$9&amp;Control!$E$4&amp;'By age at end of 2010'!$B35,'Data Tab 2'!$A$5:$Y$124,'Data Tab 2'!U$1,FALSE)</f>
        <v>0.23632521173813734</v>
      </c>
      <c r="O35" s="33">
        <f>VLOOKUP(Control!$B$9&amp;Control!$E$4&amp;'By age at end of 2010'!$B35,'Data Tab 2'!$A$5:$Y$124,'Data Tab 2'!V$1,FALSE)</f>
        <v>0.27585395947900659</v>
      </c>
      <c r="P35" s="33">
        <f>VLOOKUP(Control!$B$9&amp;Control!$E$4&amp;'By age at end of 2010'!$B35,'Data Tab 2'!$A$5:$Y$124,'Data Tab 2'!W$1,FALSE)</f>
        <v>0.17730914573447121</v>
      </c>
      <c r="Q35" s="33">
        <f>VLOOKUP(Control!$B$9&amp;Control!$E$4&amp;'By age at end of 2010'!$B35,'Data Tab 2'!$A$5:$Y$124,'Data Tab 2'!X$1,FALSE)</f>
        <v>9.5816138166987211E-2</v>
      </c>
      <c r="R35" s="33">
        <f>VLOOKUP(Control!$B$9&amp;Control!$E$4&amp;'By age at end of 2010'!$B35,'Data Tab 2'!$A$5:$Y$124,'Data Tab 2'!Y$1,FALSE)</f>
        <v>1</v>
      </c>
      <c r="S35" s="28"/>
      <c r="T35" s="33">
        <f>VLOOKUP(Control!$B$9&amp;Control!$E$5&amp;'By age at end of 2010'!$B35,'Data Tab 2'!$A$5:$Y$124,'Data Tab 2'!S$1,FALSE)</f>
        <v>0.14087593975572596</v>
      </c>
      <c r="U35" s="33">
        <f>VLOOKUP(Control!$B$9&amp;Control!$E$5&amp;'By age at end of 2010'!$B35,'Data Tab 2'!$A$5:$Y$124,'Data Tab 2'!T$1,FALSE)</f>
        <v>0.11185278617279017</v>
      </c>
      <c r="V35" s="33">
        <f>VLOOKUP(Control!$B$9&amp;Control!$E$5&amp;'By age at end of 2010'!$B35,'Data Tab 2'!$A$5:$Y$124,'Data Tab 2'!U$1,FALSE)</f>
        <v>0.24889060951952777</v>
      </c>
      <c r="W35" s="33">
        <f>VLOOKUP(Control!$B$9&amp;Control!$E$5&amp;'By age at end of 2010'!$B35,'Data Tab 2'!$A$5:$Y$124,'Data Tab 2'!V$1,FALSE)</f>
        <v>0.25883349568315972</v>
      </c>
      <c r="X35" s="33">
        <f>VLOOKUP(Control!$B$9&amp;Control!$E$5&amp;'By age at end of 2010'!$B35,'Data Tab 2'!$A$5:$Y$124,'Data Tab 2'!W$1,FALSE)</f>
        <v>0.15396591486208591</v>
      </c>
      <c r="Y35" s="33">
        <f>VLOOKUP(Control!$B$9&amp;Control!$E$5&amp;'By age at end of 2010'!$B35,'Data Tab 2'!$A$5:$Y$124,'Data Tab 2'!X$1,FALSE)</f>
        <v>8.5581254006710461E-2</v>
      </c>
      <c r="Z35" s="34">
        <f>VLOOKUP(Control!$B$9&amp;Control!$E$5&amp;'By age at end of 2010'!$B35,'Data Tab 2'!$A$5:$Y$124,'Data Tab 2'!Y$1,FALSE)</f>
        <v>1</v>
      </c>
      <c r="AB35" s="68"/>
      <c r="AC35" s="68"/>
      <c r="AD35" s="68"/>
      <c r="AE35" s="68"/>
      <c r="AF35" s="68"/>
      <c r="AG35" s="68"/>
      <c r="AH35" s="68"/>
      <c r="AI35" s="68"/>
      <c r="AJ35" s="68"/>
      <c r="AK35" s="68"/>
      <c r="AL35" s="68"/>
      <c r="AM35" s="68"/>
      <c r="AN35" s="68"/>
      <c r="AO35" s="68"/>
      <c r="AP35" s="68"/>
      <c r="AQ35" s="68"/>
      <c r="AR35" s="68"/>
      <c r="AS35" s="68"/>
      <c r="AT35" s="68"/>
      <c r="AU35" s="68"/>
      <c r="AV35" s="68"/>
      <c r="AW35" s="68"/>
      <c r="AX35" s="68"/>
    </row>
    <row r="36" spans="2:50" x14ac:dyDescent="0.25">
      <c r="B36" s="21" t="s">
        <v>22</v>
      </c>
      <c r="C36" s="10"/>
      <c r="D36" s="30">
        <f>VLOOKUP(Control!$B$9&amp;Control!$E$3&amp;'By age at end of 2010'!$B36,'Data Tab 2'!$A$5:$Y$124,'Data Tab 2'!S$1,FALSE)</f>
        <v>0.17701545636365312</v>
      </c>
      <c r="E36" s="30">
        <f>VLOOKUP(Control!$B$9&amp;Control!$E$3&amp;'By age at end of 2010'!$B36,'Data Tab 2'!$A$5:$Y$124,'Data Tab 2'!T$1,FALSE)</f>
        <v>0.13701508769666079</v>
      </c>
      <c r="F36" s="30">
        <f>VLOOKUP(Control!$B$9&amp;Control!$E$3&amp;'By age at end of 2010'!$B36,'Data Tab 2'!$A$5:$Y$124,'Data Tab 2'!U$1,FALSE)</f>
        <v>0.28238969944423453</v>
      </c>
      <c r="G36" s="30">
        <f>VLOOKUP(Control!$B$9&amp;Control!$E$3&amp;'By age at end of 2010'!$B36,'Data Tab 2'!$A$5:$Y$124,'Data Tab 2'!V$1,FALSE)</f>
        <v>0.25341247384768523</v>
      </c>
      <c r="H36" s="30">
        <f>VLOOKUP(Control!$B$9&amp;Control!$E$3&amp;'By age at end of 2010'!$B36,'Data Tab 2'!$A$5:$Y$124,'Data Tab 2'!W$1,FALSE)</f>
        <v>0.10174287320620466</v>
      </c>
      <c r="I36" s="30">
        <f>VLOOKUP(Control!$B$9&amp;Control!$E$3&amp;'By age at end of 2010'!$B36,'Data Tab 2'!$A$5:$Y$124,'Data Tab 2'!X$1,FALSE)</f>
        <v>4.8424409441561671E-2</v>
      </c>
      <c r="J36" s="30">
        <f>VLOOKUP(Control!$B$9&amp;Control!$E$3&amp;'By age at end of 2010'!$B36,'Data Tab 2'!$A$5:$Y$124,'Data Tab 2'!Y$1,FALSE)</f>
        <v>1</v>
      </c>
      <c r="K36" s="28"/>
      <c r="L36" s="30">
        <f>VLOOKUP(Control!$B$9&amp;Control!$E$4&amp;'By age at end of 2010'!$B36,'Data Tab 2'!$A$5:$Y$124,'Data Tab 2'!S$1,FALSE)</f>
        <v>0.11135489741407144</v>
      </c>
      <c r="M36" s="30">
        <f>VLOOKUP(Control!$B$9&amp;Control!$E$4&amp;'By age at end of 2010'!$B36,'Data Tab 2'!$A$5:$Y$124,'Data Tab 2'!T$1,FALSE)</f>
        <v>8.815932372538085E-2</v>
      </c>
      <c r="N36" s="30">
        <f>VLOOKUP(Control!$B$9&amp;Control!$E$4&amp;'By age at end of 2010'!$B36,'Data Tab 2'!$A$5:$Y$124,'Data Tab 2'!U$1,FALSE)</f>
        <v>0.21228976488890194</v>
      </c>
      <c r="O36" s="30">
        <f>VLOOKUP(Control!$B$9&amp;Control!$E$4&amp;'By age at end of 2010'!$B36,'Data Tab 2'!$A$5:$Y$124,'Data Tab 2'!V$1,FALSE)</f>
        <v>0.26935043588012564</v>
      </c>
      <c r="P36" s="30">
        <f>VLOOKUP(Control!$B$9&amp;Control!$E$4&amp;'By age at end of 2010'!$B36,'Data Tab 2'!$A$5:$Y$124,'Data Tab 2'!W$1,FALSE)</f>
        <v>0.19164049429099769</v>
      </c>
      <c r="Q36" s="30">
        <f>VLOOKUP(Control!$B$9&amp;Control!$E$4&amp;'By age at end of 2010'!$B36,'Data Tab 2'!$A$5:$Y$124,'Data Tab 2'!X$1,FALSE)</f>
        <v>0.12720508380052248</v>
      </c>
      <c r="R36" s="30">
        <f>VLOOKUP(Control!$B$9&amp;Control!$E$4&amp;'By age at end of 2010'!$B36,'Data Tab 2'!$A$5:$Y$124,'Data Tab 2'!Y$1,FALSE)</f>
        <v>1</v>
      </c>
      <c r="S36" s="28"/>
      <c r="T36" s="30">
        <f>VLOOKUP(Control!$B$9&amp;Control!$E$5&amp;'By age at end of 2010'!$B36,'Data Tab 2'!$A$5:$Y$124,'Data Tab 2'!S$1,FALSE)</f>
        <v>0.14045960576039221</v>
      </c>
      <c r="U36" s="30">
        <f>VLOOKUP(Control!$B$9&amp;Control!$E$5&amp;'By age at end of 2010'!$B36,'Data Tab 2'!$A$5:$Y$124,'Data Tab 2'!T$1,FALSE)</f>
        <v>0.10981513634970892</v>
      </c>
      <c r="V36" s="30">
        <f>VLOOKUP(Control!$B$9&amp;Control!$E$5&amp;'By age at end of 2010'!$B36,'Data Tab 2'!$A$5:$Y$124,'Data Tab 2'!U$1,FALSE)</f>
        <v>0.24336227147380246</v>
      </c>
      <c r="W36" s="30">
        <f>VLOOKUP(Control!$B$9&amp;Control!$E$5&amp;'By age at end of 2010'!$B36,'Data Tab 2'!$A$5:$Y$124,'Data Tab 2'!V$1,FALSE)</f>
        <v>0.26228577264835051</v>
      </c>
      <c r="X36" s="30">
        <f>VLOOKUP(Control!$B$9&amp;Control!$E$5&amp;'By age at end of 2010'!$B36,'Data Tab 2'!$A$5:$Y$124,'Data Tab 2'!W$1,FALSE)</f>
        <v>0.15179246246552958</v>
      </c>
      <c r="Y36" s="30">
        <f>VLOOKUP(Control!$B$9&amp;Control!$E$5&amp;'By age at end of 2010'!$B36,'Data Tab 2'!$A$5:$Y$124,'Data Tab 2'!X$1,FALSE)</f>
        <v>9.228475130221632E-2</v>
      </c>
      <c r="Z36" s="32">
        <f>VLOOKUP(Control!$B$9&amp;Control!$E$5&amp;'By age at end of 2010'!$B36,'Data Tab 2'!$A$5:$Y$124,'Data Tab 2'!Y$1,FALSE)</f>
        <v>1</v>
      </c>
      <c r="AB36" s="68"/>
      <c r="AC36" s="68"/>
      <c r="AD36" s="68"/>
      <c r="AE36" s="68"/>
      <c r="AF36" s="68"/>
      <c r="AG36" s="68"/>
      <c r="AH36" s="68"/>
      <c r="AI36" s="68"/>
      <c r="AJ36" s="68"/>
      <c r="AK36" s="68"/>
      <c r="AL36" s="68"/>
      <c r="AM36" s="68"/>
      <c r="AN36" s="68"/>
      <c r="AO36" s="68"/>
      <c r="AP36" s="68"/>
      <c r="AQ36" s="68"/>
      <c r="AR36" s="68"/>
      <c r="AS36" s="68"/>
      <c r="AT36" s="68"/>
      <c r="AU36" s="68"/>
      <c r="AV36" s="68"/>
      <c r="AW36" s="68"/>
      <c r="AX36" s="68"/>
    </row>
    <row r="37" spans="2:50" x14ac:dyDescent="0.25">
      <c r="B37" s="22" t="s">
        <v>23</v>
      </c>
      <c r="C37" s="10"/>
      <c r="D37" s="33">
        <f>VLOOKUP(Control!$B$9&amp;Control!$E$3&amp;'By age at end of 2010'!$B37,'Data Tab 2'!$A$5:$Y$124,'Data Tab 2'!S$1,FALSE)</f>
        <v>0.15360591023669484</v>
      </c>
      <c r="E37" s="33">
        <f>VLOOKUP(Control!$B$9&amp;Control!$E$3&amp;'By age at end of 2010'!$B37,'Data Tab 2'!$A$5:$Y$124,'Data Tab 2'!T$1,FALSE)</f>
        <v>0.12017851197742442</v>
      </c>
      <c r="F37" s="33">
        <f>VLOOKUP(Control!$B$9&amp;Control!$E$3&amp;'By age at end of 2010'!$B37,'Data Tab 2'!$A$5:$Y$124,'Data Tab 2'!U$1,FALSE)</f>
        <v>0.2729283256971638</v>
      </c>
      <c r="G37" s="33">
        <f>VLOOKUP(Control!$B$9&amp;Control!$E$3&amp;'By age at end of 2010'!$B37,'Data Tab 2'!$A$5:$Y$124,'Data Tab 2'!V$1,FALSE)</f>
        <v>0.27978502465240895</v>
      </c>
      <c r="H37" s="33">
        <f>VLOOKUP(Control!$B$9&amp;Control!$E$3&amp;'By age at end of 2010'!$B37,'Data Tab 2'!$A$5:$Y$124,'Data Tab 2'!W$1,FALSE)</f>
        <v>0.12063034069470648</v>
      </c>
      <c r="I37" s="33">
        <f>VLOOKUP(Control!$B$9&amp;Control!$E$3&amp;'By age at end of 2010'!$B37,'Data Tab 2'!$A$5:$Y$124,'Data Tab 2'!X$1,FALSE)</f>
        <v>5.2871886741601537E-2</v>
      </c>
      <c r="J37" s="33">
        <f>VLOOKUP(Control!$B$9&amp;Control!$E$3&amp;'By age at end of 2010'!$B37,'Data Tab 2'!$A$5:$Y$124,'Data Tab 2'!Y$1,FALSE)</f>
        <v>1</v>
      </c>
      <c r="K37" s="28"/>
      <c r="L37" s="33">
        <f>VLOOKUP(Control!$B$9&amp;Control!$E$4&amp;'By age at end of 2010'!$B37,'Data Tab 2'!$A$5:$Y$124,'Data Tab 2'!S$1,FALSE)</f>
        <v>0.10320039466574787</v>
      </c>
      <c r="M37" s="33">
        <f>VLOOKUP(Control!$B$9&amp;Control!$E$4&amp;'By age at end of 2010'!$B37,'Data Tab 2'!$A$5:$Y$124,'Data Tab 2'!T$1,FALSE)</f>
        <v>8.1376318488993987E-2</v>
      </c>
      <c r="N37" s="33">
        <f>VLOOKUP(Control!$B$9&amp;Control!$E$4&amp;'By age at end of 2010'!$B37,'Data Tab 2'!$A$5:$Y$124,'Data Tab 2'!U$1,FALSE)</f>
        <v>0.21546087405934081</v>
      </c>
      <c r="O37" s="33">
        <f>VLOOKUP(Control!$B$9&amp;Control!$E$4&amp;'By age at end of 2010'!$B37,'Data Tab 2'!$A$5:$Y$124,'Data Tab 2'!V$1,FALSE)</f>
        <v>0.26418330031400983</v>
      </c>
      <c r="P37" s="33">
        <f>VLOOKUP(Control!$B$9&amp;Control!$E$4&amp;'By age at end of 2010'!$B37,'Data Tab 2'!$A$5:$Y$124,'Data Tab 2'!W$1,FALSE)</f>
        <v>0.19817858625091031</v>
      </c>
      <c r="Q37" s="33">
        <f>VLOOKUP(Control!$B$9&amp;Control!$E$4&amp;'By age at end of 2010'!$B37,'Data Tab 2'!$A$5:$Y$124,'Data Tab 2'!X$1,FALSE)</f>
        <v>0.13760052622099717</v>
      </c>
      <c r="R37" s="33">
        <f>VLOOKUP(Control!$B$9&amp;Control!$E$4&amp;'By age at end of 2010'!$B37,'Data Tab 2'!$A$5:$Y$124,'Data Tab 2'!Y$1,FALSE)</f>
        <v>1</v>
      </c>
      <c r="S37" s="28"/>
      <c r="T37" s="33">
        <f>VLOOKUP(Control!$B$9&amp;Control!$E$5&amp;'By age at end of 2010'!$B37,'Data Tab 2'!$A$5:$Y$124,'Data Tab 2'!S$1,FALSE)</f>
        <v>0.12824936873909326</v>
      </c>
      <c r="U37" s="33">
        <f>VLOOKUP(Control!$B$9&amp;Control!$E$5&amp;'By age at end of 2010'!$B37,'Data Tab 2'!$A$5:$Y$124,'Data Tab 2'!T$1,FALSE)</f>
        <v>0.10065903244740149</v>
      </c>
      <c r="V37" s="33">
        <f>VLOOKUP(Control!$B$9&amp;Control!$E$5&amp;'By age at end of 2010'!$B37,'Data Tab 2'!$A$5:$Y$124,'Data Tab 2'!U$1,FALSE)</f>
        <v>0.2440192706917674</v>
      </c>
      <c r="W37" s="33">
        <f>VLOOKUP(Control!$B$9&amp;Control!$E$5&amp;'By age at end of 2010'!$B37,'Data Tab 2'!$A$5:$Y$124,'Data Tab 2'!V$1,FALSE)</f>
        <v>0.27193656271050237</v>
      </c>
      <c r="X37" s="33">
        <f>VLOOKUP(Control!$B$9&amp;Control!$E$5&amp;'By age at end of 2010'!$B37,'Data Tab 2'!$A$5:$Y$124,'Data Tab 2'!W$1,FALSE)</f>
        <v>0.15964105776086537</v>
      </c>
      <c r="Y37" s="33">
        <f>VLOOKUP(Control!$B$9&amp;Control!$E$5&amp;'By age at end of 2010'!$B37,'Data Tab 2'!$A$5:$Y$124,'Data Tab 2'!X$1,FALSE)</f>
        <v>9.5494707650370089E-2</v>
      </c>
      <c r="Z37" s="34">
        <f>VLOOKUP(Control!$B$9&amp;Control!$E$5&amp;'By age at end of 2010'!$B37,'Data Tab 2'!$A$5:$Y$124,'Data Tab 2'!Y$1,FALSE)</f>
        <v>1</v>
      </c>
      <c r="AB37" s="68"/>
      <c r="AC37" s="68"/>
      <c r="AD37" s="68"/>
      <c r="AE37" s="68"/>
      <c r="AF37" s="68"/>
      <c r="AG37" s="68"/>
      <c r="AH37" s="68"/>
      <c r="AI37" s="68"/>
      <c r="AJ37" s="68"/>
      <c r="AK37" s="68"/>
      <c r="AL37" s="68"/>
      <c r="AM37" s="68"/>
      <c r="AN37" s="68"/>
      <c r="AO37" s="68"/>
      <c r="AP37" s="68"/>
      <c r="AQ37" s="68"/>
      <c r="AR37" s="68"/>
      <c r="AS37" s="68"/>
      <c r="AT37" s="68"/>
      <c r="AU37" s="68"/>
      <c r="AV37" s="68"/>
      <c r="AW37" s="68"/>
      <c r="AX37" s="68"/>
    </row>
    <row r="38" spans="2:50" x14ac:dyDescent="0.25">
      <c r="B38" s="21" t="s">
        <v>24</v>
      </c>
      <c r="C38" s="10"/>
      <c r="D38" s="30">
        <f>VLOOKUP(Control!$B$9&amp;Control!$E$3&amp;'By age at end of 2010'!$B38,'Data Tab 2'!$A$5:$Y$124,'Data Tab 2'!S$1,FALSE)</f>
        <v>0.12279204594711747</v>
      </c>
      <c r="E38" s="30">
        <f>VLOOKUP(Control!$B$9&amp;Control!$E$3&amp;'By age at end of 2010'!$B38,'Data Tab 2'!$A$5:$Y$124,'Data Tab 2'!T$1,FALSE)</f>
        <v>9.5077481577806669E-2</v>
      </c>
      <c r="F38" s="30">
        <f>VLOOKUP(Control!$B$9&amp;Control!$E$3&amp;'By age at end of 2010'!$B38,'Data Tab 2'!$A$5:$Y$124,'Data Tab 2'!U$1,FALSE)</f>
        <v>0.22844535652362374</v>
      </c>
      <c r="G38" s="30">
        <f>VLOOKUP(Control!$B$9&amp;Control!$E$3&amp;'By age at end of 2010'!$B38,'Data Tab 2'!$A$5:$Y$124,'Data Tab 2'!V$1,FALSE)</f>
        <v>0.29223897377546598</v>
      </c>
      <c r="H38" s="30">
        <f>VLOOKUP(Control!$B$9&amp;Control!$E$3&amp;'By age at end of 2010'!$B38,'Data Tab 2'!$A$5:$Y$124,'Data Tab 2'!W$1,FALSE)</f>
        <v>0.17181743064586041</v>
      </c>
      <c r="I38" s="30">
        <f>VLOOKUP(Control!$B$9&amp;Control!$E$3&amp;'By age at end of 2010'!$B38,'Data Tab 2'!$A$5:$Y$124,'Data Tab 2'!X$1,FALSE)</f>
        <v>8.9628711530125707E-2</v>
      </c>
      <c r="J38" s="30">
        <f>VLOOKUP(Control!$B$9&amp;Control!$E$3&amp;'By age at end of 2010'!$B38,'Data Tab 2'!$A$5:$Y$124,'Data Tab 2'!Y$1,FALSE)</f>
        <v>1</v>
      </c>
      <c r="K38" s="28"/>
      <c r="L38" s="30">
        <f>VLOOKUP(Control!$B$9&amp;Control!$E$4&amp;'By age at end of 2010'!$B38,'Data Tab 2'!$A$5:$Y$124,'Data Tab 2'!S$1,FALSE)</f>
        <v>0.10923297400042091</v>
      </c>
      <c r="M38" s="30">
        <f>VLOOKUP(Control!$B$9&amp;Control!$E$4&amp;'By age at end of 2010'!$B38,'Data Tab 2'!$A$5:$Y$124,'Data Tab 2'!T$1,FALSE)</f>
        <v>8.0053181716446584E-2</v>
      </c>
      <c r="N38" s="30">
        <f>VLOOKUP(Control!$B$9&amp;Control!$E$4&amp;'By age at end of 2010'!$B38,'Data Tab 2'!$A$5:$Y$124,'Data Tab 2'!U$1,FALSE)</f>
        <v>0.19175148905465492</v>
      </c>
      <c r="O38" s="30">
        <f>VLOOKUP(Control!$B$9&amp;Control!$E$4&amp;'By age at end of 2010'!$B38,'Data Tab 2'!$A$5:$Y$124,'Data Tab 2'!V$1,FALSE)</f>
        <v>0.25428343316040369</v>
      </c>
      <c r="P38" s="30">
        <f>VLOOKUP(Control!$B$9&amp;Control!$E$4&amp;'By age at end of 2010'!$B38,'Data Tab 2'!$A$5:$Y$124,'Data Tab 2'!W$1,FALSE)</f>
        <v>0.20190011057253859</v>
      </c>
      <c r="Q38" s="30">
        <f>VLOOKUP(Control!$B$9&amp;Control!$E$4&amp;'By age at end of 2010'!$B38,'Data Tab 2'!$A$5:$Y$124,'Data Tab 2'!X$1,FALSE)</f>
        <v>0.16277881149553533</v>
      </c>
      <c r="R38" s="30">
        <f>VLOOKUP(Control!$B$9&amp;Control!$E$4&amp;'By age at end of 2010'!$B38,'Data Tab 2'!$A$5:$Y$124,'Data Tab 2'!Y$1,FALSE)</f>
        <v>1</v>
      </c>
      <c r="S38" s="28"/>
      <c r="T38" s="30">
        <f>VLOOKUP(Control!$B$9&amp;Control!$E$5&amp;'By age at end of 2010'!$B38,'Data Tab 2'!$A$5:$Y$124,'Data Tab 2'!S$1,FALSE)</f>
        <v>0.11596627915385094</v>
      </c>
      <c r="U38" s="30">
        <f>VLOOKUP(Control!$B$9&amp;Control!$E$5&amp;'By age at end of 2010'!$B38,'Data Tab 2'!$A$5:$Y$124,'Data Tab 2'!T$1,FALSE)</f>
        <v>8.7514105006835985E-2</v>
      </c>
      <c r="V38" s="30">
        <f>VLOOKUP(Control!$B$9&amp;Control!$E$5&amp;'By age at end of 2010'!$B38,'Data Tab 2'!$A$5:$Y$124,'Data Tab 2'!U$1,FALSE)</f>
        <v>0.20997331189764684</v>
      </c>
      <c r="W38" s="30">
        <f>VLOOKUP(Control!$B$9&amp;Control!$E$5&amp;'By age at end of 2010'!$B38,'Data Tab 2'!$A$5:$Y$124,'Data Tab 2'!V$1,FALSE)</f>
        <v>0.27313179079352962</v>
      </c>
      <c r="X38" s="30">
        <f>VLOOKUP(Control!$B$9&amp;Control!$E$5&amp;'By age at end of 2010'!$B38,'Data Tab 2'!$A$5:$Y$124,'Data Tab 2'!W$1,FALSE)</f>
        <v>0.18696134008916215</v>
      </c>
      <c r="Y38" s="30">
        <f>VLOOKUP(Control!$B$9&amp;Control!$E$5&amp;'By age at end of 2010'!$B38,'Data Tab 2'!$A$5:$Y$124,'Data Tab 2'!X$1,FALSE)</f>
        <v>0.12645317305897449</v>
      </c>
      <c r="Z38" s="32">
        <f>VLOOKUP(Control!$B$9&amp;Control!$E$5&amp;'By age at end of 2010'!$B38,'Data Tab 2'!$A$5:$Y$124,'Data Tab 2'!Y$1,FALSE)</f>
        <v>1</v>
      </c>
      <c r="AB38" s="68"/>
      <c r="AC38" s="68"/>
      <c r="AD38" s="68"/>
      <c r="AE38" s="68"/>
      <c r="AF38" s="68"/>
      <c r="AG38" s="68"/>
      <c r="AH38" s="68"/>
      <c r="AI38" s="68"/>
      <c r="AJ38" s="68"/>
      <c r="AK38" s="68"/>
      <c r="AL38" s="68"/>
      <c r="AM38" s="68"/>
      <c r="AN38" s="68"/>
      <c r="AO38" s="68"/>
      <c r="AP38" s="68"/>
      <c r="AQ38" s="68"/>
      <c r="AR38" s="68"/>
      <c r="AS38" s="68"/>
      <c r="AT38" s="68"/>
      <c r="AU38" s="68"/>
      <c r="AV38" s="68"/>
      <c r="AW38" s="68"/>
      <c r="AX38" s="68"/>
    </row>
    <row r="39" spans="2:50" x14ac:dyDescent="0.25">
      <c r="B39" s="20" t="s">
        <v>6</v>
      </c>
      <c r="C39" s="10"/>
      <c r="D39" s="57">
        <f>VLOOKUP(Control!$B$9&amp;Control!$E$3&amp;'By age at end of 2010'!$B39,'Data Tab 2'!$A$5:$Y$124,'Data Tab 2'!S$1,FALSE)</f>
        <v>0.1486057800071677</v>
      </c>
      <c r="E39" s="57">
        <f>VLOOKUP(Control!$B$9&amp;Control!$E$3&amp;'By age at end of 2010'!$B39,'Data Tab 2'!$A$5:$Y$124,'Data Tab 2'!T$1,FALSE)</f>
        <v>0.11468328493654809</v>
      </c>
      <c r="F39" s="57">
        <f>VLOOKUP(Control!$B$9&amp;Control!$E$3&amp;'By age at end of 2010'!$B39,'Data Tab 2'!$A$5:$Y$124,'Data Tab 2'!U$1,FALSE)</f>
        <v>0.25269960349672577</v>
      </c>
      <c r="G39" s="57">
        <f>VLOOKUP(Control!$B$9&amp;Control!$E$3&amp;'By age at end of 2010'!$B39,'Data Tab 2'!$A$5:$Y$124,'Data Tab 2'!V$1,FALSE)</f>
        <v>0.26699195722678187</v>
      </c>
      <c r="H39" s="57">
        <f>VLOOKUP(Control!$B$9&amp;Control!$E$3&amp;'By age at end of 2010'!$B39,'Data Tab 2'!$A$5:$Y$124,'Data Tab 2'!W$1,FALSE)</f>
        <v>0.14126204801349454</v>
      </c>
      <c r="I39" s="57">
        <f>VLOOKUP(Control!$B$9&amp;Control!$E$3&amp;'By age at end of 2010'!$B39,'Data Tab 2'!$A$5:$Y$124,'Data Tab 2'!X$1,FALSE)</f>
        <v>7.5757326319282017E-2</v>
      </c>
      <c r="J39" s="57">
        <f>VLOOKUP(Control!$B$9&amp;Control!$E$3&amp;'By age at end of 2010'!$B39,'Data Tab 2'!$A$5:$Y$124,'Data Tab 2'!Y$1,FALSE)</f>
        <v>1</v>
      </c>
      <c r="K39" s="28"/>
      <c r="L39" s="57">
        <f>VLOOKUP(Control!$B$9&amp;Control!$E$4&amp;'By age at end of 2010'!$B39,'Data Tab 2'!$A$5:$Y$124,'Data Tab 2'!S$1,FALSE)</f>
        <v>0.11568790124229801</v>
      </c>
      <c r="M39" s="57">
        <f>VLOOKUP(Control!$B$9&amp;Control!$E$4&amp;'By age at end of 2010'!$B39,'Data Tab 2'!$A$5:$Y$124,'Data Tab 2'!T$1,FALSE)</f>
        <v>9.2576540545405803E-2</v>
      </c>
      <c r="N39" s="57">
        <f>VLOOKUP(Control!$B$9&amp;Control!$E$4&amp;'By age at end of 2010'!$B39,'Data Tab 2'!$A$5:$Y$124,'Data Tab 2'!U$1,FALSE)</f>
        <v>0.22203459806797124</v>
      </c>
      <c r="O39" s="57">
        <f>VLOOKUP(Control!$B$9&amp;Control!$E$4&amp;'By age at end of 2010'!$B39,'Data Tab 2'!$A$5:$Y$124,'Data Tab 2'!V$1,FALSE)</f>
        <v>0.26500335571126404</v>
      </c>
      <c r="P39" s="57">
        <f>VLOOKUP(Control!$B$9&amp;Control!$E$4&amp;'By age at end of 2010'!$B39,'Data Tab 2'!$A$5:$Y$124,'Data Tab 2'!W$1,FALSE)</f>
        <v>0.18331966916404635</v>
      </c>
      <c r="Q39" s="57">
        <f>VLOOKUP(Control!$B$9&amp;Control!$E$4&amp;'By age at end of 2010'!$B39,'Data Tab 2'!$A$5:$Y$124,'Data Tab 2'!X$1,FALSE)</f>
        <v>0.12137793526901455</v>
      </c>
      <c r="R39" s="57">
        <f>VLOOKUP(Control!$B$9&amp;Control!$E$4&amp;'By age at end of 2010'!$B39,'Data Tab 2'!$A$5:$Y$124,'Data Tab 2'!Y$1,FALSE)</f>
        <v>1</v>
      </c>
      <c r="S39" s="28"/>
      <c r="T39" s="57">
        <f>VLOOKUP(Control!$B$9&amp;Control!$E$5&amp;'By age at end of 2010'!$B39,'Data Tab 2'!$A$5:$Y$124,'Data Tab 2'!S$1,FALSE)</f>
        <v>0.130034866052431</v>
      </c>
      <c r="U39" s="57">
        <f>VLOOKUP(Control!$B$9&amp;Control!$E$5&amp;'By age at end of 2010'!$B39,'Data Tab 2'!$A$5:$Y$124,'Data Tab 2'!T$1,FALSE)</f>
        <v>0.10221156855288496</v>
      </c>
      <c r="V39" s="57">
        <f>VLOOKUP(Control!$B$9&amp;Control!$E$5&amp;'By age at end of 2010'!$B39,'Data Tab 2'!$A$5:$Y$124,'Data Tab 2'!U$1,FALSE)</f>
        <v>0.23539966806325896</v>
      </c>
      <c r="W39" s="57">
        <f>VLOOKUP(Control!$B$9&amp;Control!$E$5&amp;'By age at end of 2010'!$B39,'Data Tab 2'!$A$5:$Y$124,'Data Tab 2'!V$1,FALSE)</f>
        <v>0.26587007000255547</v>
      </c>
      <c r="X39" s="57">
        <f>VLOOKUP(Control!$B$9&amp;Control!$E$5&amp;'By age at end of 2010'!$B39,'Data Tab 2'!$A$5:$Y$124,'Data Tab 2'!W$1,FALSE)</f>
        <v>0.16498922889008721</v>
      </c>
      <c r="Y39" s="57">
        <f>VLOOKUP(Control!$B$9&amp;Control!$E$5&amp;'By age at end of 2010'!$B39,'Data Tab 2'!$A$5:$Y$124,'Data Tab 2'!X$1,FALSE)</f>
        <v>0.1014945984387824</v>
      </c>
      <c r="Z39" s="58">
        <f>VLOOKUP(Control!$B$9&amp;Control!$E$5&amp;'By age at end of 2010'!$B39,'Data Tab 2'!$A$5:$Y$124,'Data Tab 2'!Y$1,FALSE)</f>
        <v>1</v>
      </c>
      <c r="AB39" s="68"/>
      <c r="AC39" s="68"/>
      <c r="AD39" s="68"/>
      <c r="AE39" s="68"/>
      <c r="AF39" s="68"/>
      <c r="AG39" s="68"/>
      <c r="AH39" s="68"/>
      <c r="AI39" s="68"/>
      <c r="AJ39" s="68"/>
      <c r="AK39" s="68"/>
      <c r="AL39" s="68"/>
      <c r="AM39" s="68"/>
      <c r="AN39" s="68"/>
      <c r="AO39" s="68"/>
      <c r="AP39" s="68"/>
      <c r="AQ39" s="68"/>
      <c r="AR39" s="68"/>
      <c r="AS39" s="68"/>
      <c r="AT39" s="68"/>
      <c r="AU39" s="68"/>
      <c r="AV39" s="68"/>
      <c r="AW39" s="68"/>
      <c r="AX39" s="68"/>
    </row>
    <row r="40" spans="2:50" x14ac:dyDescent="0.25">
      <c r="B40" s="14"/>
      <c r="C40" s="10"/>
      <c r="D40" s="10"/>
      <c r="E40" s="10"/>
      <c r="F40" s="10"/>
      <c r="G40" s="10"/>
      <c r="H40" s="10"/>
      <c r="I40" s="10"/>
      <c r="J40" s="10"/>
      <c r="K40" s="10"/>
      <c r="L40" s="10"/>
      <c r="M40" s="10"/>
      <c r="N40" s="10"/>
      <c r="O40" s="10"/>
      <c r="P40" s="10"/>
      <c r="Q40" s="10"/>
      <c r="R40" s="10"/>
      <c r="S40" s="10"/>
      <c r="T40" s="10"/>
      <c r="U40" s="10"/>
      <c r="V40" s="10"/>
      <c r="W40" s="10"/>
      <c r="X40" s="10"/>
      <c r="Y40" s="10"/>
      <c r="Z40" s="13"/>
      <c r="AB40" s="68"/>
      <c r="AC40" s="68"/>
      <c r="AD40" s="68"/>
      <c r="AE40" s="68"/>
      <c r="AF40" s="68"/>
      <c r="AG40" s="68"/>
      <c r="AH40" s="68"/>
      <c r="AI40" s="68"/>
      <c r="AJ40" s="68"/>
      <c r="AK40" s="68"/>
      <c r="AL40" s="68"/>
      <c r="AM40" s="68"/>
      <c r="AN40" s="68"/>
      <c r="AO40" s="68"/>
      <c r="AP40" s="68"/>
      <c r="AQ40" s="68"/>
      <c r="AR40" s="68"/>
      <c r="AS40" s="68"/>
      <c r="AT40" s="68"/>
      <c r="AU40" s="68"/>
      <c r="AV40" s="68"/>
      <c r="AW40" s="68"/>
      <c r="AX40" s="68"/>
    </row>
    <row r="41" spans="2:50" x14ac:dyDescent="0.25">
      <c r="B41" s="14"/>
      <c r="C41" s="10"/>
      <c r="D41" s="25" t="s">
        <v>217</v>
      </c>
      <c r="E41" s="10"/>
      <c r="F41" s="10"/>
      <c r="G41" s="10"/>
      <c r="H41" s="10"/>
      <c r="I41" s="10"/>
      <c r="J41" s="10"/>
      <c r="K41" s="10"/>
      <c r="L41" s="25" t="s">
        <v>218</v>
      </c>
      <c r="M41" s="10"/>
      <c r="N41" s="10"/>
      <c r="O41" s="10"/>
      <c r="P41" s="10"/>
      <c r="Q41" s="10"/>
      <c r="R41" s="10"/>
      <c r="S41" s="10"/>
      <c r="T41" s="25" t="s">
        <v>219</v>
      </c>
      <c r="U41" s="10"/>
      <c r="V41" s="10"/>
      <c r="W41" s="10"/>
      <c r="X41" s="10"/>
      <c r="Y41" s="10"/>
      <c r="Z41" s="13"/>
      <c r="AB41" s="68"/>
      <c r="AC41" s="68"/>
      <c r="AD41" s="68"/>
      <c r="AE41" s="68"/>
      <c r="AF41" s="68"/>
      <c r="AG41" s="68"/>
      <c r="AH41" s="68"/>
      <c r="AI41" s="68"/>
      <c r="AJ41" s="68"/>
      <c r="AK41" s="68"/>
      <c r="AL41" s="68"/>
      <c r="AM41" s="68"/>
      <c r="AN41" s="68"/>
      <c r="AO41" s="68"/>
      <c r="AP41" s="68"/>
      <c r="AQ41" s="68"/>
      <c r="AR41" s="68"/>
      <c r="AS41" s="68"/>
      <c r="AT41" s="68"/>
      <c r="AU41" s="68"/>
      <c r="AV41" s="68"/>
      <c r="AW41" s="68"/>
      <c r="AX41" s="68"/>
    </row>
    <row r="42" spans="2:50" ht="5.25" customHeight="1" x14ac:dyDescent="0.25">
      <c r="B42" s="14"/>
      <c r="C42" s="10"/>
      <c r="D42" s="10"/>
      <c r="E42" s="10"/>
      <c r="F42" s="10"/>
      <c r="G42" s="10"/>
      <c r="H42" s="10"/>
      <c r="I42" s="10"/>
      <c r="J42" s="10"/>
      <c r="K42" s="10"/>
      <c r="L42" s="10"/>
      <c r="M42" s="10"/>
      <c r="N42" s="10"/>
      <c r="O42" s="10"/>
      <c r="P42" s="10"/>
      <c r="Q42" s="10"/>
      <c r="R42" s="10"/>
      <c r="S42" s="10"/>
      <c r="T42" s="10"/>
      <c r="U42" s="10"/>
      <c r="V42" s="10"/>
      <c r="W42" s="10"/>
      <c r="X42" s="10"/>
      <c r="Y42" s="10"/>
      <c r="Z42" s="13"/>
      <c r="AB42" s="68"/>
      <c r="AC42" s="68"/>
      <c r="AD42" s="68"/>
      <c r="AE42" s="68"/>
      <c r="AF42" s="68"/>
      <c r="AG42" s="68"/>
      <c r="AH42" s="68"/>
      <c r="AI42" s="68"/>
      <c r="AJ42" s="68"/>
      <c r="AK42" s="68"/>
      <c r="AL42" s="68"/>
      <c r="AM42" s="68"/>
      <c r="AN42" s="68"/>
      <c r="AO42" s="68"/>
      <c r="AP42" s="68"/>
      <c r="AQ42" s="68"/>
      <c r="AR42" s="68"/>
      <c r="AS42" s="68"/>
      <c r="AT42" s="68"/>
      <c r="AU42" s="68"/>
      <c r="AV42" s="68"/>
      <c r="AW42" s="68"/>
      <c r="AX42" s="68"/>
    </row>
    <row r="43" spans="2:50" x14ac:dyDescent="0.25">
      <c r="B43" s="14"/>
      <c r="C43" s="10"/>
      <c r="D43" s="10"/>
      <c r="E43" s="10"/>
      <c r="F43" s="10"/>
      <c r="G43" s="10"/>
      <c r="H43" s="10"/>
      <c r="I43" s="10"/>
      <c r="J43" s="10"/>
      <c r="K43" s="10"/>
      <c r="L43" s="10"/>
      <c r="M43" s="10"/>
      <c r="N43" s="10"/>
      <c r="O43" s="10"/>
      <c r="P43" s="10"/>
      <c r="Q43" s="10"/>
      <c r="R43" s="10"/>
      <c r="S43" s="10"/>
      <c r="T43" s="10"/>
      <c r="U43" s="10"/>
      <c r="V43" s="10"/>
      <c r="W43" s="10"/>
      <c r="X43" s="10"/>
      <c r="Y43" s="10"/>
      <c r="Z43" s="13"/>
      <c r="AB43" s="68"/>
      <c r="AC43" s="68"/>
      <c r="AD43" s="68"/>
      <c r="AE43" s="68"/>
      <c r="AF43" s="68"/>
      <c r="AG43" s="68"/>
      <c r="AH43" s="68"/>
      <c r="AI43" s="68"/>
      <c r="AJ43" s="68"/>
      <c r="AK43" s="68"/>
      <c r="AL43" s="68"/>
      <c r="AM43" s="68"/>
      <c r="AN43" s="68"/>
      <c r="AO43" s="68"/>
      <c r="AP43" s="68"/>
      <c r="AQ43" s="68"/>
      <c r="AR43" s="68"/>
      <c r="AS43" s="68"/>
      <c r="AT43" s="68"/>
      <c r="AU43" s="68"/>
      <c r="AV43" s="68"/>
      <c r="AW43" s="68"/>
      <c r="AX43" s="68"/>
    </row>
    <row r="44" spans="2:50" x14ac:dyDescent="0.25">
      <c r="B44" s="14"/>
      <c r="C44" s="10"/>
      <c r="D44" s="10"/>
      <c r="E44" s="10"/>
      <c r="F44" s="10"/>
      <c r="G44" s="10"/>
      <c r="H44" s="10"/>
      <c r="I44" s="10"/>
      <c r="J44" s="10"/>
      <c r="K44" s="10"/>
      <c r="L44" s="10"/>
      <c r="M44" s="10"/>
      <c r="N44" s="10"/>
      <c r="O44" s="10"/>
      <c r="P44" s="10"/>
      <c r="Q44" s="10"/>
      <c r="R44" s="10"/>
      <c r="S44" s="10"/>
      <c r="T44" s="10"/>
      <c r="U44" s="10"/>
      <c r="V44" s="10"/>
      <c r="W44" s="10"/>
      <c r="X44" s="10"/>
      <c r="Y44" s="10"/>
      <c r="Z44" s="13"/>
      <c r="AB44" s="68"/>
      <c r="AC44" s="68"/>
      <c r="AD44" s="68"/>
      <c r="AE44" s="68"/>
      <c r="AF44" s="68"/>
      <c r="AG44" s="68"/>
      <c r="AH44" s="68"/>
      <c r="AI44" s="68"/>
      <c r="AJ44" s="68"/>
      <c r="AK44" s="68"/>
      <c r="AL44" s="68"/>
      <c r="AM44" s="68"/>
      <c r="AN44" s="68"/>
      <c r="AO44" s="68"/>
      <c r="AP44" s="68"/>
      <c r="AQ44" s="68"/>
      <c r="AR44" s="68"/>
      <c r="AS44" s="68"/>
      <c r="AT44" s="68"/>
      <c r="AU44" s="68"/>
      <c r="AV44" s="68"/>
      <c r="AW44" s="68"/>
      <c r="AX44" s="68"/>
    </row>
    <row r="45" spans="2:50" x14ac:dyDescent="0.25">
      <c r="B45" s="14"/>
      <c r="C45" s="10"/>
      <c r="D45" s="56"/>
      <c r="E45" s="10"/>
      <c r="F45" s="10"/>
      <c r="G45" s="10"/>
      <c r="H45" s="10"/>
      <c r="I45" s="10"/>
      <c r="J45" s="10"/>
      <c r="K45" s="10"/>
      <c r="L45" s="56"/>
      <c r="M45" s="10"/>
      <c r="N45" s="10"/>
      <c r="O45" s="10"/>
      <c r="P45" s="10"/>
      <c r="Q45" s="10"/>
      <c r="R45" s="10"/>
      <c r="S45" s="10"/>
      <c r="T45" s="56"/>
      <c r="U45" s="10"/>
      <c r="V45" s="10"/>
      <c r="W45" s="10"/>
      <c r="X45" s="10"/>
      <c r="Y45" s="10"/>
      <c r="Z45" s="13"/>
      <c r="AB45" s="68"/>
      <c r="AC45" s="68"/>
      <c r="AD45" s="68"/>
      <c r="AE45" s="68"/>
      <c r="AF45" s="68"/>
      <c r="AG45" s="68"/>
      <c r="AH45" s="68"/>
      <c r="AI45" s="68"/>
      <c r="AJ45" s="68"/>
      <c r="AK45" s="68"/>
      <c r="AL45" s="68"/>
      <c r="AM45" s="68"/>
      <c r="AN45" s="68"/>
      <c r="AO45" s="68"/>
      <c r="AP45" s="68"/>
      <c r="AQ45" s="68"/>
      <c r="AR45" s="68"/>
      <c r="AS45" s="68"/>
      <c r="AT45" s="68"/>
      <c r="AU45" s="68"/>
      <c r="AV45" s="68"/>
      <c r="AW45" s="68"/>
      <c r="AX45" s="68"/>
    </row>
    <row r="46" spans="2:50" x14ac:dyDescent="0.25">
      <c r="B46" s="14"/>
      <c r="C46" s="10"/>
      <c r="D46" s="10"/>
      <c r="E46" s="10"/>
      <c r="F46" s="10"/>
      <c r="G46" s="10"/>
      <c r="H46" s="10"/>
      <c r="I46" s="10"/>
      <c r="J46" s="10"/>
      <c r="K46" s="10"/>
      <c r="L46" s="10"/>
      <c r="M46" s="10"/>
      <c r="N46" s="10"/>
      <c r="O46" s="10"/>
      <c r="P46" s="10"/>
      <c r="Q46" s="10"/>
      <c r="R46" s="10"/>
      <c r="S46" s="10"/>
      <c r="T46" s="10"/>
      <c r="U46" s="10"/>
      <c r="V46" s="10"/>
      <c r="W46" s="10"/>
      <c r="X46" s="10"/>
      <c r="Y46" s="10"/>
      <c r="Z46" s="13"/>
      <c r="AB46" s="68"/>
      <c r="AC46" s="68"/>
      <c r="AD46" s="68"/>
      <c r="AE46" s="68"/>
      <c r="AF46" s="68"/>
      <c r="AG46" s="68"/>
      <c r="AH46" s="68"/>
      <c r="AI46" s="68"/>
      <c r="AJ46" s="68"/>
      <c r="AK46" s="68"/>
      <c r="AL46" s="68"/>
      <c r="AM46" s="68"/>
      <c r="AN46" s="68"/>
      <c r="AO46" s="68"/>
      <c r="AP46" s="68"/>
      <c r="AQ46" s="68"/>
      <c r="AR46" s="68"/>
      <c r="AS46" s="68"/>
      <c r="AT46" s="68"/>
      <c r="AU46" s="68"/>
      <c r="AV46" s="68"/>
      <c r="AW46" s="68"/>
      <c r="AX46" s="68"/>
    </row>
    <row r="47" spans="2:50" x14ac:dyDescent="0.25">
      <c r="B47" s="14"/>
      <c r="C47" s="10"/>
      <c r="D47" s="10"/>
      <c r="E47" s="10"/>
      <c r="F47" s="10"/>
      <c r="G47" s="10"/>
      <c r="H47" s="10"/>
      <c r="I47" s="10"/>
      <c r="J47" s="10"/>
      <c r="K47" s="10"/>
      <c r="L47" s="10"/>
      <c r="M47" s="10"/>
      <c r="N47" s="10"/>
      <c r="O47" s="10"/>
      <c r="P47" s="10"/>
      <c r="Q47" s="10"/>
      <c r="R47" s="10"/>
      <c r="S47" s="10"/>
      <c r="T47" s="10"/>
      <c r="U47" s="10"/>
      <c r="V47" s="10"/>
      <c r="W47" s="10"/>
      <c r="X47" s="10"/>
      <c r="Y47" s="10"/>
      <c r="Z47" s="13"/>
      <c r="AB47" s="68"/>
      <c r="AC47" s="68"/>
      <c r="AD47" s="68"/>
      <c r="AE47" s="68"/>
      <c r="AF47" s="68"/>
      <c r="AG47" s="68"/>
      <c r="AH47" s="68"/>
      <c r="AI47" s="68"/>
      <c r="AJ47" s="68"/>
      <c r="AK47" s="68"/>
      <c r="AL47" s="68"/>
      <c r="AM47" s="68"/>
      <c r="AN47" s="68"/>
      <c r="AO47" s="68"/>
      <c r="AP47" s="68"/>
      <c r="AQ47" s="68"/>
      <c r="AR47" s="68"/>
      <c r="AS47" s="68"/>
      <c r="AT47" s="68"/>
      <c r="AU47" s="68"/>
      <c r="AV47" s="68"/>
      <c r="AW47" s="68"/>
      <c r="AX47" s="68"/>
    </row>
    <row r="48" spans="2:50" x14ac:dyDescent="0.25">
      <c r="B48" s="14"/>
      <c r="C48" s="10"/>
      <c r="D48" s="10"/>
      <c r="E48" s="10"/>
      <c r="F48" s="10"/>
      <c r="G48" s="10"/>
      <c r="H48" s="10"/>
      <c r="I48" s="10"/>
      <c r="J48" s="10"/>
      <c r="K48" s="10"/>
      <c r="L48" s="10"/>
      <c r="M48" s="10"/>
      <c r="N48" s="10"/>
      <c r="O48" s="10"/>
      <c r="P48" s="10"/>
      <c r="Q48" s="10"/>
      <c r="R48" s="10"/>
      <c r="S48" s="10"/>
      <c r="T48" s="10"/>
      <c r="U48" s="10"/>
      <c r="V48" s="10"/>
      <c r="W48" s="10"/>
      <c r="X48" s="10"/>
      <c r="Y48" s="10"/>
      <c r="Z48" s="13"/>
      <c r="AB48" s="68"/>
    </row>
    <row r="49" spans="2:28" x14ac:dyDescent="0.25">
      <c r="B49" s="14"/>
      <c r="C49" s="10"/>
      <c r="D49" s="10"/>
      <c r="E49" s="10"/>
      <c r="F49" s="10"/>
      <c r="G49" s="10"/>
      <c r="H49" s="10"/>
      <c r="I49" s="10"/>
      <c r="J49" s="10"/>
      <c r="K49" s="10"/>
      <c r="L49" s="10"/>
      <c r="M49" s="10"/>
      <c r="N49" s="10"/>
      <c r="O49" s="10"/>
      <c r="P49" s="10"/>
      <c r="Q49" s="10"/>
      <c r="R49" s="10"/>
      <c r="S49" s="10"/>
      <c r="T49" s="10"/>
      <c r="U49" s="10"/>
      <c r="V49" s="10"/>
      <c r="W49" s="10"/>
      <c r="X49" s="10"/>
      <c r="Y49" s="10"/>
      <c r="Z49" s="13"/>
      <c r="AB49" s="68"/>
    </row>
    <row r="50" spans="2:28" x14ac:dyDescent="0.25">
      <c r="B50" s="14"/>
      <c r="C50" s="10"/>
      <c r="D50" s="10"/>
      <c r="E50" s="10"/>
      <c r="F50" s="10"/>
      <c r="G50" s="10"/>
      <c r="H50" s="10"/>
      <c r="I50" s="10"/>
      <c r="J50" s="10"/>
      <c r="K50" s="10"/>
      <c r="L50" s="10"/>
      <c r="M50" s="10"/>
      <c r="N50" s="10"/>
      <c r="O50" s="10"/>
      <c r="P50" s="10"/>
      <c r="Q50" s="10"/>
      <c r="R50" s="10"/>
      <c r="S50" s="10"/>
      <c r="T50" s="10"/>
      <c r="U50" s="10"/>
      <c r="V50" s="10"/>
      <c r="W50" s="10"/>
      <c r="X50" s="10"/>
      <c r="Y50" s="10"/>
      <c r="Z50" s="13"/>
      <c r="AB50" s="68"/>
    </row>
    <row r="51" spans="2:28" x14ac:dyDescent="0.25">
      <c r="B51" s="14"/>
      <c r="C51" s="10"/>
      <c r="D51" s="10"/>
      <c r="E51" s="10"/>
      <c r="F51" s="10"/>
      <c r="G51" s="10"/>
      <c r="H51" s="10"/>
      <c r="I51" s="10"/>
      <c r="J51" s="10"/>
      <c r="K51" s="10"/>
      <c r="L51" s="10"/>
      <c r="M51" s="10"/>
      <c r="N51" s="10"/>
      <c r="O51" s="10"/>
      <c r="P51" s="10"/>
      <c r="Q51" s="10"/>
      <c r="R51" s="10"/>
      <c r="S51" s="10"/>
      <c r="T51" s="10"/>
      <c r="U51" s="10"/>
      <c r="V51" s="10"/>
      <c r="W51" s="10"/>
      <c r="X51" s="10"/>
      <c r="Y51" s="10"/>
      <c r="Z51" s="13"/>
      <c r="AB51" s="68"/>
    </row>
    <row r="52" spans="2:28" x14ac:dyDescent="0.25">
      <c r="B52" s="14"/>
      <c r="C52" s="10"/>
      <c r="D52" s="10"/>
      <c r="E52" s="10"/>
      <c r="F52" s="10"/>
      <c r="G52" s="10"/>
      <c r="H52" s="10"/>
      <c r="I52" s="10"/>
      <c r="J52" s="10"/>
      <c r="K52" s="10"/>
      <c r="L52" s="10"/>
      <c r="M52" s="10"/>
      <c r="N52" s="10"/>
      <c r="O52" s="10"/>
      <c r="P52" s="10"/>
      <c r="Q52" s="10"/>
      <c r="R52" s="10"/>
      <c r="S52" s="10"/>
      <c r="T52" s="10"/>
      <c r="U52" s="10"/>
      <c r="V52" s="10"/>
      <c r="W52" s="10"/>
      <c r="X52" s="10"/>
      <c r="Y52" s="10"/>
      <c r="Z52" s="13"/>
      <c r="AB52" s="68"/>
    </row>
    <row r="53" spans="2:28" x14ac:dyDescent="0.25">
      <c r="B53" s="14"/>
      <c r="C53" s="10"/>
      <c r="D53" s="10"/>
      <c r="E53" s="10"/>
      <c r="F53" s="10"/>
      <c r="G53" s="10"/>
      <c r="H53" s="10"/>
      <c r="I53" s="10"/>
      <c r="J53" s="10"/>
      <c r="K53" s="10"/>
      <c r="L53" s="10"/>
      <c r="M53" s="10"/>
      <c r="N53" s="10"/>
      <c r="O53" s="10"/>
      <c r="P53" s="10"/>
      <c r="Q53" s="10"/>
      <c r="R53" s="10"/>
      <c r="S53" s="10"/>
      <c r="T53" s="10"/>
      <c r="U53" s="10"/>
      <c r="V53" s="10"/>
      <c r="W53" s="10"/>
      <c r="X53" s="10"/>
      <c r="Y53" s="10"/>
      <c r="Z53" s="13"/>
    </row>
    <row r="54" spans="2:28" x14ac:dyDescent="0.25">
      <c r="B54" s="14"/>
      <c r="C54" s="10"/>
      <c r="D54" s="10"/>
      <c r="E54" s="10"/>
      <c r="F54" s="10"/>
      <c r="G54" s="10"/>
      <c r="H54" s="10"/>
      <c r="I54" s="10"/>
      <c r="J54" s="10"/>
      <c r="K54" s="10"/>
      <c r="L54" s="10"/>
      <c r="M54" s="10"/>
      <c r="N54" s="10"/>
      <c r="O54" s="10"/>
      <c r="P54" s="10"/>
      <c r="Q54" s="10"/>
      <c r="R54" s="10"/>
      <c r="S54" s="10"/>
      <c r="T54" s="10"/>
      <c r="U54" s="10"/>
      <c r="V54" s="10"/>
      <c r="W54" s="10"/>
      <c r="X54" s="10"/>
      <c r="Y54" s="10"/>
      <c r="Z54" s="13"/>
    </row>
    <row r="55" spans="2:28" x14ac:dyDescent="0.25">
      <c r="B55" s="14"/>
      <c r="C55" s="10"/>
      <c r="D55" s="10"/>
      <c r="E55" s="10"/>
      <c r="F55" s="10"/>
      <c r="G55" s="10"/>
      <c r="H55" s="10"/>
      <c r="I55" s="10"/>
      <c r="J55" s="10"/>
      <c r="K55" s="10"/>
      <c r="L55" s="10"/>
      <c r="M55" s="10"/>
      <c r="N55" s="10"/>
      <c r="O55" s="10"/>
      <c r="P55" s="10"/>
      <c r="Q55" s="10"/>
      <c r="R55" s="10"/>
      <c r="S55" s="10"/>
      <c r="T55" s="10"/>
      <c r="U55" s="10"/>
      <c r="V55" s="10"/>
      <c r="W55" s="10"/>
      <c r="X55" s="10"/>
      <c r="Y55" s="10"/>
      <c r="Z55" s="13"/>
    </row>
    <row r="56" spans="2:28" x14ac:dyDescent="0.25">
      <c r="B56" s="14"/>
      <c r="C56" s="10"/>
      <c r="D56" s="10"/>
      <c r="E56" s="10"/>
      <c r="F56" s="10"/>
      <c r="G56" s="10"/>
      <c r="H56" s="10"/>
      <c r="I56" s="10"/>
      <c r="J56" s="10"/>
      <c r="K56" s="10"/>
      <c r="L56" s="10"/>
      <c r="M56" s="10"/>
      <c r="N56" s="10"/>
      <c r="O56" s="10"/>
      <c r="P56" s="10"/>
      <c r="Q56" s="10"/>
      <c r="R56" s="10"/>
      <c r="S56" s="10"/>
      <c r="T56" s="10"/>
      <c r="U56" s="10"/>
      <c r="V56" s="10"/>
      <c r="W56" s="10"/>
      <c r="X56" s="10"/>
      <c r="Y56" s="10"/>
      <c r="Z56" s="13"/>
    </row>
    <row r="57" spans="2:28" x14ac:dyDescent="0.25">
      <c r="B57" s="14"/>
      <c r="C57" s="10"/>
      <c r="D57" s="10"/>
      <c r="E57" s="10"/>
      <c r="F57" s="10"/>
      <c r="G57" s="10"/>
      <c r="H57" s="10"/>
      <c r="I57" s="10"/>
      <c r="J57" s="10"/>
      <c r="K57" s="10"/>
      <c r="L57" s="10"/>
      <c r="M57" s="10"/>
      <c r="N57" s="10"/>
      <c r="O57" s="10"/>
      <c r="P57" s="10"/>
      <c r="Q57" s="10"/>
      <c r="R57" s="10"/>
      <c r="S57" s="10"/>
      <c r="T57" s="10"/>
      <c r="U57" s="10"/>
      <c r="V57" s="10"/>
      <c r="W57" s="10"/>
      <c r="X57" s="10"/>
      <c r="Y57" s="10"/>
      <c r="Z57" s="13"/>
    </row>
    <row r="58" spans="2:28" x14ac:dyDescent="0.25">
      <c r="B58" s="14"/>
      <c r="C58" s="10"/>
      <c r="D58" s="10"/>
      <c r="E58" s="10"/>
      <c r="F58" s="10"/>
      <c r="G58" s="10"/>
      <c r="H58" s="10"/>
      <c r="I58" s="10"/>
      <c r="J58" s="10"/>
      <c r="K58" s="10"/>
      <c r="L58" s="10"/>
      <c r="M58" s="10"/>
      <c r="N58" s="10"/>
      <c r="O58" s="10"/>
      <c r="P58" s="10"/>
      <c r="Q58" s="10"/>
      <c r="R58" s="10"/>
      <c r="S58" s="10"/>
      <c r="T58" s="10"/>
      <c r="U58" s="10"/>
      <c r="V58" s="10"/>
      <c r="W58" s="10"/>
      <c r="X58" s="10"/>
      <c r="Y58" s="10"/>
      <c r="Z58" s="13"/>
    </row>
    <row r="59" spans="2:28" x14ac:dyDescent="0.25">
      <c r="B59" s="14"/>
      <c r="C59" s="10"/>
      <c r="D59" s="10"/>
      <c r="E59" s="10"/>
      <c r="F59" s="10"/>
      <c r="G59" s="10"/>
      <c r="H59" s="10"/>
      <c r="I59" s="10"/>
      <c r="J59" s="10"/>
      <c r="K59" s="10"/>
      <c r="L59" s="10"/>
      <c r="M59" s="10"/>
      <c r="N59" s="10"/>
      <c r="O59" s="10"/>
      <c r="P59" s="10"/>
      <c r="Q59" s="10"/>
      <c r="R59" s="10"/>
      <c r="S59" s="10"/>
      <c r="T59" s="10"/>
      <c r="U59" s="10"/>
      <c r="V59" s="10"/>
      <c r="W59" s="10"/>
      <c r="X59" s="10"/>
      <c r="Y59" s="10"/>
      <c r="Z59" s="13"/>
    </row>
    <row r="60" spans="2:28" x14ac:dyDescent="0.25">
      <c r="B60" s="14"/>
      <c r="C60" s="10"/>
      <c r="D60" s="10"/>
      <c r="E60" s="10"/>
      <c r="F60" s="10"/>
      <c r="G60" s="10"/>
      <c r="H60" s="10"/>
      <c r="I60" s="10"/>
      <c r="J60" s="10"/>
      <c r="K60" s="10"/>
      <c r="L60" s="10"/>
      <c r="M60" s="10"/>
      <c r="N60" s="10"/>
      <c r="O60" s="10"/>
      <c r="P60" s="10"/>
      <c r="Q60" s="10"/>
      <c r="R60" s="10"/>
      <c r="S60" s="10"/>
      <c r="T60" s="10"/>
      <c r="U60" s="10"/>
      <c r="V60" s="10"/>
      <c r="W60" s="10"/>
      <c r="X60" s="10"/>
      <c r="Y60" s="10"/>
      <c r="Z60" s="13"/>
    </row>
    <row r="61" spans="2:28" ht="18.75" x14ac:dyDescent="0.3">
      <c r="B61" s="14" t="s">
        <v>207</v>
      </c>
      <c r="C61" s="10"/>
      <c r="D61" s="10"/>
      <c r="E61" s="10"/>
      <c r="F61" s="10"/>
      <c r="G61" s="10"/>
      <c r="H61" s="10"/>
      <c r="I61" s="10"/>
      <c r="J61" s="10"/>
      <c r="K61" s="10"/>
      <c r="L61" s="10"/>
      <c r="M61" s="90" t="s">
        <v>28</v>
      </c>
      <c r="N61" s="10"/>
      <c r="O61" s="10"/>
      <c r="P61" s="10"/>
      <c r="Q61" s="10"/>
      <c r="R61" s="10"/>
      <c r="S61" s="10"/>
      <c r="T61" s="10"/>
      <c r="U61" s="10"/>
      <c r="V61" s="10"/>
      <c r="W61" s="10"/>
      <c r="X61" s="10"/>
      <c r="Y61" s="10"/>
      <c r="Z61" s="13"/>
    </row>
    <row r="62" spans="2:28" ht="29.25" customHeight="1" x14ac:dyDescent="0.35">
      <c r="B62" s="14" t="s">
        <v>228</v>
      </c>
      <c r="C62" s="10"/>
      <c r="D62" s="10"/>
      <c r="E62" s="10"/>
      <c r="F62" s="10"/>
      <c r="G62" s="10"/>
      <c r="H62" s="10"/>
      <c r="I62" s="10"/>
      <c r="J62" s="10"/>
      <c r="K62" s="10"/>
      <c r="L62" s="10"/>
      <c r="M62" s="147" t="s">
        <v>227</v>
      </c>
      <c r="N62" s="147"/>
      <c r="O62" s="147"/>
      <c r="P62" s="147"/>
      <c r="Q62" s="147"/>
      <c r="R62" s="147"/>
      <c r="S62" s="147"/>
      <c r="T62" s="147"/>
      <c r="U62" s="147"/>
      <c r="V62" s="147"/>
      <c r="W62" s="147"/>
      <c r="X62" s="147"/>
      <c r="Y62" s="147"/>
      <c r="Z62" s="148"/>
    </row>
    <row r="63" spans="2:28" ht="21" customHeight="1" x14ac:dyDescent="0.25">
      <c r="B63" s="12" t="s">
        <v>27</v>
      </c>
      <c r="C63" s="10"/>
      <c r="D63" s="10"/>
      <c r="E63" s="10"/>
      <c r="F63" s="10"/>
      <c r="G63" s="10"/>
      <c r="H63" s="10"/>
      <c r="I63" s="10"/>
      <c r="J63" s="10"/>
      <c r="K63" s="10"/>
      <c r="L63" s="10"/>
      <c r="M63" s="10"/>
      <c r="N63" s="10"/>
      <c r="O63" s="10"/>
      <c r="P63" s="10"/>
      <c r="Q63" s="10"/>
      <c r="R63" s="10"/>
      <c r="S63" s="10"/>
      <c r="T63" s="10"/>
      <c r="U63" s="10"/>
      <c r="V63" s="10"/>
      <c r="W63" s="10"/>
      <c r="X63" s="10"/>
      <c r="Y63" s="10"/>
      <c r="Z63" s="13"/>
    </row>
    <row r="64" spans="2:28" ht="32.25" customHeight="1" x14ac:dyDescent="0.25">
      <c r="B64" s="146" t="s">
        <v>237</v>
      </c>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8"/>
    </row>
    <row r="65" spans="2:26" ht="9.75" customHeight="1" x14ac:dyDescent="0.25">
      <c r="B65" s="80"/>
      <c r="C65" s="81"/>
      <c r="D65" s="81"/>
      <c r="E65" s="81"/>
      <c r="F65" s="81"/>
      <c r="G65" s="81"/>
      <c r="H65" s="81"/>
      <c r="I65" s="81"/>
      <c r="J65" s="81"/>
      <c r="K65" s="81"/>
      <c r="L65" s="81"/>
      <c r="M65" s="81"/>
      <c r="N65" s="81"/>
      <c r="O65" s="81"/>
      <c r="P65" s="81"/>
      <c r="Q65" s="81"/>
      <c r="R65" s="81"/>
      <c r="S65" s="81"/>
      <c r="T65" s="81"/>
      <c r="U65" s="81"/>
      <c r="V65" s="81"/>
      <c r="W65" s="81"/>
      <c r="X65" s="81"/>
      <c r="Y65" s="81"/>
      <c r="Z65" s="82"/>
    </row>
    <row r="66" spans="2:26" x14ac:dyDescent="0.25">
      <c r="B66" s="14" t="s">
        <v>244</v>
      </c>
      <c r="C66" s="10"/>
      <c r="D66" s="10"/>
      <c r="E66" s="10"/>
      <c r="F66" s="10"/>
      <c r="G66" s="10"/>
      <c r="H66" s="10"/>
      <c r="I66" s="10"/>
      <c r="J66" s="10"/>
      <c r="K66" s="10"/>
      <c r="L66" s="10"/>
      <c r="M66" s="10"/>
      <c r="N66" s="10"/>
      <c r="O66" s="10"/>
      <c r="P66" s="10"/>
      <c r="Q66" s="10"/>
      <c r="R66" s="10"/>
      <c r="S66" s="10"/>
      <c r="T66" s="10"/>
      <c r="U66" s="10"/>
      <c r="V66" s="10"/>
      <c r="W66" s="10"/>
      <c r="X66" s="10"/>
      <c r="Y66" s="10"/>
      <c r="Z66" s="13"/>
    </row>
    <row r="67" spans="2:26" ht="8.25" customHeight="1" thickBot="1" x14ac:dyDescent="0.3">
      <c r="B67" s="15"/>
      <c r="C67" s="16"/>
      <c r="D67" s="16"/>
      <c r="E67" s="16"/>
      <c r="F67" s="16"/>
      <c r="G67" s="16"/>
      <c r="H67" s="16"/>
      <c r="I67" s="16"/>
      <c r="J67" s="16"/>
      <c r="K67" s="16"/>
      <c r="L67" s="16"/>
      <c r="M67" s="16"/>
      <c r="N67" s="16"/>
      <c r="O67" s="16"/>
      <c r="P67" s="16"/>
      <c r="Q67" s="16"/>
      <c r="R67" s="16"/>
      <c r="S67" s="16"/>
      <c r="T67" s="16"/>
      <c r="U67" s="16"/>
      <c r="V67" s="16"/>
      <c r="W67" s="16"/>
      <c r="X67" s="16"/>
      <c r="Y67" s="16"/>
      <c r="Z67" s="17"/>
    </row>
  </sheetData>
  <mergeCells count="15">
    <mergeCell ref="B64:Z64"/>
    <mergeCell ref="M62:Z62"/>
    <mergeCell ref="B8:Z8"/>
    <mergeCell ref="C6:Y6"/>
    <mergeCell ref="B2:Z2"/>
    <mergeCell ref="C3:Y4"/>
    <mergeCell ref="C5:Y5"/>
    <mergeCell ref="D30:J30"/>
    <mergeCell ref="L30:R30"/>
    <mergeCell ref="T30:Z30"/>
    <mergeCell ref="D18:J18"/>
    <mergeCell ref="L18:R18"/>
    <mergeCell ref="T18:Z18"/>
    <mergeCell ref="Y10:Z10"/>
    <mergeCell ref="D7:X7"/>
  </mergeCells>
  <hyperlinks>
    <hyperlink ref="Y10" location="'Contents &amp; guidance'!A1" display="Back to front page"/>
  </hyperlinks>
  <printOptions horizontalCentered="1"/>
  <pageMargins left="0.11811023622047245" right="0.11811023622047245" top="0.19685039370078741" bottom="0.19685039370078741" header="0" footer="0"/>
  <pageSetup paperSize="9" scale="58"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List Box 1">
              <controlPr defaultSize="0" autoLine="0" autoPict="0">
                <anchor moveWithCells="1">
                  <from>
                    <xdr:col>5</xdr:col>
                    <xdr:colOff>0</xdr:colOff>
                    <xdr:row>13</xdr:row>
                    <xdr:rowOff>19050</xdr:rowOff>
                  </from>
                  <to>
                    <xdr:col>9</xdr:col>
                    <xdr:colOff>781050</xdr:colOff>
                    <xdr:row>15</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W70"/>
  <sheetViews>
    <sheetView topLeftCell="B1" zoomScale="80" zoomScaleNormal="80" workbookViewId="0">
      <selection activeCell="E14" sqref="E14"/>
    </sheetView>
  </sheetViews>
  <sheetFormatPr defaultRowHeight="15" x14ac:dyDescent="0.25"/>
  <cols>
    <col min="1" max="1" width="2" style="1" customWidth="1"/>
    <col min="2" max="2" width="25.42578125" style="1" customWidth="1"/>
    <col min="3" max="3" width="0.85546875" style="1" customWidth="1"/>
    <col min="4" max="9" width="10" style="1" customWidth="1"/>
    <col min="10" max="10" width="12.85546875" style="1" customWidth="1"/>
    <col min="11" max="11" width="0.85546875" style="1" customWidth="1"/>
    <col min="12" max="17" width="10" style="1" customWidth="1"/>
    <col min="18" max="18" width="12.85546875" style="1" customWidth="1"/>
    <col min="19" max="19" width="0.85546875" style="1" customWidth="1"/>
    <col min="20" max="25" width="10" style="1" customWidth="1"/>
    <col min="26" max="26" width="12.85546875" style="1" customWidth="1"/>
    <col min="27" max="16384" width="9.140625" style="1"/>
  </cols>
  <sheetData>
    <row r="1" spans="2:27" ht="15.75" thickBot="1" x14ac:dyDescent="0.3"/>
    <row r="2" spans="2:27" ht="12" customHeight="1" x14ac:dyDescent="0.25">
      <c r="B2" s="136"/>
      <c r="C2" s="137"/>
      <c r="D2" s="137"/>
      <c r="E2" s="137"/>
      <c r="F2" s="137"/>
      <c r="G2" s="137"/>
      <c r="H2" s="137"/>
      <c r="I2" s="137"/>
      <c r="J2" s="137"/>
      <c r="K2" s="137"/>
      <c r="L2" s="137"/>
      <c r="M2" s="137"/>
      <c r="N2" s="137"/>
      <c r="O2" s="137"/>
      <c r="P2" s="137"/>
      <c r="Q2" s="137"/>
      <c r="R2" s="137"/>
      <c r="S2" s="137"/>
      <c r="T2" s="137"/>
      <c r="U2" s="137"/>
      <c r="V2" s="137"/>
      <c r="W2" s="137"/>
      <c r="X2" s="137"/>
      <c r="Y2" s="137"/>
      <c r="Z2" s="138"/>
    </row>
    <row r="3" spans="2:27" ht="15" customHeight="1" x14ac:dyDescent="0.25">
      <c r="B3" s="12"/>
      <c r="C3" s="139" t="s">
        <v>192</v>
      </c>
      <c r="D3" s="139"/>
      <c r="E3" s="139"/>
      <c r="F3" s="139"/>
      <c r="G3" s="139"/>
      <c r="H3" s="139"/>
      <c r="I3" s="139"/>
      <c r="J3" s="139"/>
      <c r="K3" s="139"/>
      <c r="L3" s="139"/>
      <c r="M3" s="139"/>
      <c r="N3" s="139"/>
      <c r="O3" s="139"/>
      <c r="P3" s="139"/>
      <c r="Q3" s="139"/>
      <c r="R3" s="139"/>
      <c r="S3" s="139"/>
      <c r="T3" s="139"/>
      <c r="U3" s="139"/>
      <c r="V3" s="139"/>
      <c r="W3" s="139"/>
      <c r="X3" s="139"/>
      <c r="Y3" s="139"/>
      <c r="Z3" s="13"/>
    </row>
    <row r="4" spans="2:27" ht="15" customHeight="1" x14ac:dyDescent="0.25">
      <c r="B4" s="12"/>
      <c r="C4" s="139"/>
      <c r="D4" s="139"/>
      <c r="E4" s="139"/>
      <c r="F4" s="139"/>
      <c r="G4" s="139"/>
      <c r="H4" s="139"/>
      <c r="I4" s="139"/>
      <c r="J4" s="139"/>
      <c r="K4" s="139"/>
      <c r="L4" s="139"/>
      <c r="M4" s="139"/>
      <c r="N4" s="139"/>
      <c r="O4" s="139"/>
      <c r="P4" s="139"/>
      <c r="Q4" s="139"/>
      <c r="R4" s="139"/>
      <c r="S4" s="139"/>
      <c r="T4" s="139"/>
      <c r="U4" s="139"/>
      <c r="V4" s="139"/>
      <c r="W4" s="139"/>
      <c r="X4" s="139"/>
      <c r="Y4" s="139"/>
      <c r="Z4" s="13"/>
    </row>
    <row r="5" spans="2:27" ht="23.25" x14ac:dyDescent="0.35">
      <c r="B5" s="12"/>
      <c r="C5" s="140" t="s">
        <v>193</v>
      </c>
      <c r="D5" s="140"/>
      <c r="E5" s="140"/>
      <c r="F5" s="140"/>
      <c r="G5" s="140"/>
      <c r="H5" s="140"/>
      <c r="I5" s="140"/>
      <c r="J5" s="140"/>
      <c r="K5" s="140"/>
      <c r="L5" s="140"/>
      <c r="M5" s="140"/>
      <c r="N5" s="140"/>
      <c r="O5" s="140"/>
      <c r="P5" s="140"/>
      <c r="Q5" s="140"/>
      <c r="R5" s="140"/>
      <c r="S5" s="140"/>
      <c r="T5" s="140"/>
      <c r="U5" s="140"/>
      <c r="V5" s="140"/>
      <c r="W5" s="140"/>
      <c r="X5" s="140"/>
      <c r="Y5" s="140"/>
      <c r="Z5" s="13"/>
    </row>
    <row r="6" spans="2:27" ht="15.75" x14ac:dyDescent="0.25">
      <c r="B6" s="12"/>
      <c r="C6" s="141" t="s">
        <v>250</v>
      </c>
      <c r="D6" s="141"/>
      <c r="E6" s="141"/>
      <c r="F6" s="141"/>
      <c r="G6" s="141"/>
      <c r="H6" s="141"/>
      <c r="I6" s="141"/>
      <c r="J6" s="141"/>
      <c r="K6" s="141"/>
      <c r="L6" s="141"/>
      <c r="M6" s="141"/>
      <c r="N6" s="141"/>
      <c r="O6" s="141"/>
      <c r="P6" s="141"/>
      <c r="Q6" s="141"/>
      <c r="R6" s="141"/>
      <c r="S6" s="141"/>
      <c r="T6" s="141"/>
      <c r="U6" s="141"/>
      <c r="V6" s="141"/>
      <c r="W6" s="141"/>
      <c r="X6" s="141"/>
      <c r="Y6" s="141"/>
      <c r="Z6" s="13"/>
    </row>
    <row r="7" spans="2:27" ht="18.75" x14ac:dyDescent="0.3">
      <c r="B7" s="12"/>
      <c r="C7" s="93"/>
      <c r="D7" s="143"/>
      <c r="E7" s="143"/>
      <c r="F7" s="143"/>
      <c r="G7" s="143"/>
      <c r="H7" s="143"/>
      <c r="I7" s="143"/>
      <c r="J7" s="143"/>
      <c r="K7" s="143"/>
      <c r="L7" s="143"/>
      <c r="M7" s="143"/>
      <c r="N7" s="143"/>
      <c r="O7" s="143"/>
      <c r="P7" s="143"/>
      <c r="Q7" s="143"/>
      <c r="R7" s="143"/>
      <c r="S7" s="143"/>
      <c r="T7" s="143"/>
      <c r="U7" s="143"/>
      <c r="V7" s="143"/>
      <c r="W7" s="143"/>
      <c r="X7" s="143"/>
      <c r="Y7" s="93"/>
      <c r="Z7" s="13"/>
    </row>
    <row r="8" spans="2:27" ht="12" customHeight="1" x14ac:dyDescent="0.25">
      <c r="B8" s="133"/>
      <c r="C8" s="134"/>
      <c r="D8" s="134"/>
      <c r="E8" s="134"/>
      <c r="F8" s="134"/>
      <c r="G8" s="134"/>
      <c r="H8" s="134"/>
      <c r="I8" s="134"/>
      <c r="J8" s="134"/>
      <c r="K8" s="134"/>
      <c r="L8" s="134"/>
      <c r="M8" s="134"/>
      <c r="N8" s="134"/>
      <c r="O8" s="134"/>
      <c r="P8" s="134"/>
      <c r="Q8" s="134"/>
      <c r="R8" s="134"/>
      <c r="S8" s="134"/>
      <c r="T8" s="134"/>
      <c r="U8" s="134"/>
      <c r="V8" s="134"/>
      <c r="W8" s="134"/>
      <c r="X8" s="134"/>
      <c r="Y8" s="134"/>
      <c r="Z8" s="135"/>
      <c r="AA8" s="1" t="s">
        <v>257</v>
      </c>
    </row>
    <row r="9" spans="2:27" ht="6.75" customHeight="1" x14ac:dyDescent="0.25">
      <c r="B9" s="14"/>
      <c r="C9" s="10"/>
      <c r="D9" s="10"/>
      <c r="E9" s="10"/>
      <c r="F9" s="10"/>
      <c r="G9" s="10"/>
      <c r="H9" s="10"/>
      <c r="I9" s="10"/>
      <c r="J9" s="10"/>
      <c r="K9" s="10"/>
      <c r="L9" s="10"/>
      <c r="M9" s="10"/>
      <c r="N9" s="10"/>
      <c r="O9" s="10"/>
      <c r="P9" s="10"/>
      <c r="Q9" s="10"/>
      <c r="R9" s="10"/>
      <c r="S9" s="10"/>
      <c r="T9" s="10"/>
      <c r="U9" s="10"/>
      <c r="V9" s="10"/>
      <c r="W9" s="10"/>
      <c r="X9" s="10"/>
      <c r="Y9" s="10"/>
      <c r="Z9" s="13"/>
    </row>
    <row r="10" spans="2:27" ht="37.5" customHeight="1" x14ac:dyDescent="0.3">
      <c r="B10" s="154" t="s">
        <v>252</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6"/>
    </row>
    <row r="11" spans="2:27" x14ac:dyDescent="0.25">
      <c r="B11" s="75" t="s">
        <v>214</v>
      </c>
      <c r="C11" s="10"/>
      <c r="D11" s="10"/>
      <c r="E11" s="10"/>
      <c r="F11" s="10"/>
      <c r="G11" s="10"/>
      <c r="H11" s="10"/>
      <c r="I11" s="10"/>
      <c r="J11" s="10"/>
      <c r="K11" s="10"/>
      <c r="L11" s="10"/>
      <c r="M11" s="10"/>
      <c r="N11" s="10"/>
      <c r="O11" s="73"/>
      <c r="P11" s="10"/>
      <c r="Q11" s="10"/>
      <c r="R11" s="10"/>
      <c r="S11" s="10"/>
      <c r="T11" s="10"/>
      <c r="U11" s="10"/>
      <c r="V11" s="10"/>
      <c r="W11" s="10"/>
      <c r="X11" s="10"/>
      <c r="Y11" s="144" t="s">
        <v>0</v>
      </c>
      <c r="Z11" s="145"/>
    </row>
    <row r="12" spans="2:27" x14ac:dyDescent="0.25">
      <c r="B12" s="75" t="s">
        <v>213</v>
      </c>
      <c r="C12" s="10"/>
      <c r="D12" s="10"/>
      <c r="E12" s="10"/>
      <c r="F12" s="10"/>
      <c r="G12" s="10"/>
      <c r="H12" s="10"/>
      <c r="I12" s="10"/>
      <c r="J12" s="10"/>
      <c r="K12" s="10"/>
      <c r="L12" s="10"/>
      <c r="M12" s="10"/>
      <c r="N12" s="10"/>
      <c r="O12" s="73"/>
      <c r="P12" s="10"/>
      <c r="Q12" s="10"/>
      <c r="R12" s="10"/>
      <c r="S12" s="10"/>
      <c r="T12" s="10"/>
      <c r="U12" s="10"/>
      <c r="V12" s="10"/>
      <c r="W12" s="10"/>
      <c r="X12" s="10"/>
      <c r="Y12" s="152"/>
      <c r="Z12" s="153"/>
    </row>
    <row r="13" spans="2:27" ht="20.25" x14ac:dyDescent="0.3">
      <c r="B13" s="47"/>
      <c r="C13" s="10"/>
      <c r="D13" s="10"/>
      <c r="E13" s="10"/>
      <c r="F13" s="10"/>
      <c r="G13" s="10"/>
      <c r="H13" s="10"/>
      <c r="I13" s="10"/>
      <c r="J13" s="10"/>
      <c r="K13" s="10"/>
      <c r="L13" s="10"/>
      <c r="M13" s="10"/>
      <c r="N13" s="10"/>
      <c r="O13" s="10"/>
      <c r="P13" s="10"/>
      <c r="Q13" s="10"/>
      <c r="R13" s="10"/>
      <c r="S13" s="10"/>
      <c r="T13" s="10"/>
      <c r="U13" s="10"/>
      <c r="V13" s="10"/>
      <c r="W13" s="10"/>
      <c r="X13" s="10"/>
      <c r="Y13" s="10"/>
      <c r="Z13" s="19"/>
    </row>
    <row r="14" spans="2:27" ht="21" x14ac:dyDescent="0.3">
      <c r="B14" s="48" t="s">
        <v>190</v>
      </c>
      <c r="C14" s="10"/>
      <c r="D14" s="10"/>
      <c r="E14" s="10"/>
      <c r="F14" s="10"/>
      <c r="G14" s="10"/>
      <c r="H14" s="10"/>
      <c r="I14" s="10"/>
      <c r="J14" s="10"/>
      <c r="K14" s="10"/>
      <c r="L14" s="10"/>
      <c r="M14" s="10"/>
      <c r="N14" s="10"/>
      <c r="O14" s="10"/>
      <c r="P14" s="10"/>
      <c r="Q14" s="10"/>
      <c r="R14" s="10"/>
      <c r="S14" s="10"/>
      <c r="T14" s="10"/>
      <c r="U14" s="10"/>
      <c r="V14" s="10"/>
      <c r="W14" s="10"/>
      <c r="X14" s="10"/>
      <c r="Y14" s="10"/>
      <c r="Z14" s="19"/>
    </row>
    <row r="15" spans="2:27" ht="18.75" x14ac:dyDescent="0.3">
      <c r="B15" s="48" t="s">
        <v>185</v>
      </c>
      <c r="C15" s="10"/>
      <c r="D15" s="10"/>
      <c r="E15" s="10"/>
      <c r="F15" s="10"/>
      <c r="G15" s="10"/>
      <c r="H15" s="10"/>
      <c r="I15" s="10"/>
      <c r="J15" s="10"/>
      <c r="K15" s="10"/>
      <c r="L15" s="10"/>
      <c r="M15" s="73"/>
      <c r="N15" s="10"/>
      <c r="O15" s="10"/>
      <c r="P15" s="10"/>
      <c r="Q15" s="10"/>
      <c r="R15" s="10"/>
      <c r="S15" s="10"/>
      <c r="T15" s="10"/>
      <c r="U15" s="10"/>
      <c r="V15" s="10"/>
      <c r="W15" s="10"/>
      <c r="X15" s="10"/>
      <c r="Y15" s="10"/>
      <c r="Z15" s="19"/>
    </row>
    <row r="16" spans="2:27" x14ac:dyDescent="0.25">
      <c r="B16" s="14"/>
      <c r="C16" s="10"/>
      <c r="D16" s="10"/>
      <c r="E16" s="10"/>
      <c r="F16" s="10"/>
      <c r="G16" s="10"/>
      <c r="H16" s="10"/>
      <c r="I16" s="10"/>
      <c r="J16" s="10"/>
      <c r="K16" s="10"/>
      <c r="L16" s="10"/>
      <c r="M16" s="10"/>
      <c r="N16" s="10"/>
      <c r="O16" s="10"/>
      <c r="P16" s="10"/>
      <c r="Q16" s="10"/>
      <c r="R16" s="10"/>
      <c r="S16" s="10"/>
      <c r="T16" s="10"/>
      <c r="U16" s="10"/>
      <c r="V16" s="10"/>
      <c r="W16" s="10"/>
      <c r="X16" s="10"/>
      <c r="Y16" s="10"/>
      <c r="Z16" s="13"/>
    </row>
    <row r="17" spans="2:49" x14ac:dyDescent="0.25">
      <c r="B17" s="14"/>
      <c r="C17" s="10"/>
      <c r="D17" s="10"/>
      <c r="E17" s="10"/>
      <c r="F17" s="10"/>
      <c r="G17" s="10"/>
      <c r="H17" s="10"/>
      <c r="I17" s="10"/>
      <c r="J17" s="10"/>
      <c r="K17" s="10"/>
      <c r="L17" s="10"/>
      <c r="M17" s="10"/>
      <c r="N17" s="10"/>
      <c r="O17" s="10"/>
      <c r="P17" s="10"/>
      <c r="Q17" s="10"/>
      <c r="R17" s="10"/>
      <c r="S17" s="10"/>
      <c r="T17" s="10"/>
      <c r="U17" s="10"/>
      <c r="V17" s="10"/>
      <c r="W17" s="10"/>
      <c r="X17" s="10"/>
      <c r="Y17" s="10"/>
      <c r="Z17" s="13"/>
    </row>
    <row r="18" spans="2:49" x14ac:dyDescent="0.25">
      <c r="B18" s="12" t="s">
        <v>4</v>
      </c>
      <c r="C18" s="10"/>
      <c r="D18" s="149" t="s">
        <v>254</v>
      </c>
      <c r="E18" s="149"/>
      <c r="F18" s="149"/>
      <c r="G18" s="149"/>
      <c r="H18" s="149"/>
      <c r="I18" s="149"/>
      <c r="J18" s="149"/>
      <c r="K18" s="10"/>
      <c r="L18" s="149" t="s">
        <v>255</v>
      </c>
      <c r="M18" s="149"/>
      <c r="N18" s="149"/>
      <c r="O18" s="149"/>
      <c r="P18" s="149"/>
      <c r="Q18" s="149"/>
      <c r="R18" s="149"/>
      <c r="S18" s="10"/>
      <c r="T18" s="149" t="s">
        <v>256</v>
      </c>
      <c r="U18" s="149"/>
      <c r="V18" s="149"/>
      <c r="W18" s="149"/>
      <c r="X18" s="149"/>
      <c r="Y18" s="149"/>
      <c r="Z18" s="149"/>
    </row>
    <row r="19" spans="2:49" x14ac:dyDescent="0.25">
      <c r="B19" s="20" t="s">
        <v>25</v>
      </c>
      <c r="C19" s="10"/>
      <c r="D19" s="2" t="s">
        <v>7</v>
      </c>
      <c r="E19" s="2" t="s">
        <v>8</v>
      </c>
      <c r="F19" s="2" t="s">
        <v>9</v>
      </c>
      <c r="G19" s="2" t="s">
        <v>10</v>
      </c>
      <c r="H19" s="2" t="s">
        <v>11</v>
      </c>
      <c r="I19" s="2" t="s">
        <v>12</v>
      </c>
      <c r="J19" s="2" t="s">
        <v>13</v>
      </c>
      <c r="K19" s="10"/>
      <c r="L19" s="2" t="s">
        <v>7</v>
      </c>
      <c r="M19" s="2" t="s">
        <v>8</v>
      </c>
      <c r="N19" s="2" t="s">
        <v>9</v>
      </c>
      <c r="O19" s="2" t="s">
        <v>10</v>
      </c>
      <c r="P19" s="2" t="s">
        <v>11</v>
      </c>
      <c r="Q19" s="2" t="s">
        <v>12</v>
      </c>
      <c r="R19" s="2" t="s">
        <v>13</v>
      </c>
      <c r="S19" s="10"/>
      <c r="T19" s="2" t="s">
        <v>7</v>
      </c>
      <c r="U19" s="2" t="s">
        <v>8</v>
      </c>
      <c r="V19" s="2" t="s">
        <v>9</v>
      </c>
      <c r="W19" s="2" t="s">
        <v>10</v>
      </c>
      <c r="X19" s="2" t="s">
        <v>11</v>
      </c>
      <c r="Y19" s="2" t="s">
        <v>12</v>
      </c>
      <c r="Z19" s="49" t="s">
        <v>13</v>
      </c>
    </row>
    <row r="20" spans="2:49" x14ac:dyDescent="0.25">
      <c r="B20" s="21" t="s">
        <v>18</v>
      </c>
      <c r="C20" s="10"/>
      <c r="D20" s="3">
        <f>VLOOKUP(Control!$H$16&amp;Control!$E$3&amp;$B20,'Data Tab 4'!$A$5:$Y$292,'Data Tab 4'!E$1,FALSE)</f>
        <v>27</v>
      </c>
      <c r="E20" s="3">
        <f>VLOOKUP(Control!$H$16&amp;Control!$E$3&amp;$B20,'Data Tab 4'!$A$5:$Y$292,'Data Tab 4'!F$1,FALSE)</f>
        <v>12</v>
      </c>
      <c r="F20" s="3">
        <f>VLOOKUP(Control!$H$16&amp;Control!$E$3&amp;$B20,'Data Tab 4'!$A$5:$Y$292,'Data Tab 4'!G$1,FALSE)</f>
        <v>45</v>
      </c>
      <c r="G20" s="3">
        <f>VLOOKUP(Control!$H$16&amp;Control!$E$3&amp;$B20,'Data Tab 4'!$A$5:$Y$292,'Data Tab 4'!H$1,FALSE)</f>
        <v>64</v>
      </c>
      <c r="H20" s="3">
        <f>VLOOKUP(Control!$H$16&amp;Control!$E$3&amp;$B20,'Data Tab 4'!$A$5:$Y$292,'Data Tab 4'!I$1,FALSE)</f>
        <v>27</v>
      </c>
      <c r="I20" s="3">
        <f>VLOOKUP(Control!$H$16&amp;Control!$E$3&amp;$B20,'Data Tab 4'!$A$5:$Y$292,'Data Tab 4'!J$1,FALSE)</f>
        <v>0</v>
      </c>
      <c r="J20" s="3">
        <f>VLOOKUP(Control!$H$16&amp;Control!$E$3&amp;$B20,'Data Tab 4'!$A$5:$Y$292,'Data Tab 4'!K$1,FALSE)</f>
        <v>175</v>
      </c>
      <c r="K20" s="10"/>
      <c r="L20" s="3">
        <f>VLOOKUP(Control!$H$16&amp;Control!$E$4&amp;$B20,'Data Tab 4'!$A$5:$Y$292,'Data Tab 4'!E$1,FALSE)</f>
        <v>18</v>
      </c>
      <c r="M20" s="3">
        <f>VLOOKUP(Control!$H$16&amp;Control!$E$4&amp;$B20,'Data Tab 4'!$A$5:$Y$292,'Data Tab 4'!F$1,FALSE)</f>
        <v>21</v>
      </c>
      <c r="N20" s="3">
        <f>VLOOKUP(Control!$H$16&amp;Control!$E$4&amp;$B20,'Data Tab 4'!$A$5:$Y$292,'Data Tab 4'!G$1,FALSE)</f>
        <v>35</v>
      </c>
      <c r="O20" s="3">
        <f>VLOOKUP(Control!$H$16&amp;Control!$E$4&amp;$B20,'Data Tab 4'!$A$5:$Y$292,'Data Tab 4'!H$1,FALSE)</f>
        <v>59</v>
      </c>
      <c r="P20" s="3">
        <f>VLOOKUP(Control!$H$16&amp;Control!$E$4&amp;$B20,'Data Tab 4'!$A$5:$Y$292,'Data Tab 4'!I$1,FALSE)</f>
        <v>15</v>
      </c>
      <c r="Q20" s="3">
        <f>VLOOKUP(Control!$H$16&amp;Control!$E$4&amp;$B20,'Data Tab 4'!$A$5:$Y$292,'Data Tab 4'!J$1,FALSE)</f>
        <v>0</v>
      </c>
      <c r="R20" s="3">
        <f>VLOOKUP(Control!$H$16&amp;Control!$E$4&amp;$B20,'Data Tab 4'!$A$5:$Y$292,'Data Tab 4'!K$1,FALSE)</f>
        <v>148</v>
      </c>
      <c r="S20" s="10"/>
      <c r="T20" s="3">
        <f>VLOOKUP(Control!$H$16&amp;Control!$E$5&amp;$B20,'Data Tab 4'!$A$5:$Y$292,'Data Tab 4'!E$1,FALSE)</f>
        <v>45</v>
      </c>
      <c r="U20" s="3">
        <f>VLOOKUP(Control!$H$16&amp;Control!$E$5&amp;$B20,'Data Tab 4'!$A$5:$Y$292,'Data Tab 4'!F$1,FALSE)</f>
        <v>33</v>
      </c>
      <c r="V20" s="3">
        <f>VLOOKUP(Control!$H$16&amp;Control!$E$5&amp;$B20,'Data Tab 4'!$A$5:$Y$292,'Data Tab 4'!G$1,FALSE)</f>
        <v>80</v>
      </c>
      <c r="W20" s="3">
        <f>VLOOKUP(Control!$H$16&amp;Control!$E$5&amp;$B20,'Data Tab 4'!$A$5:$Y$292,'Data Tab 4'!H$1,FALSE)</f>
        <v>123</v>
      </c>
      <c r="X20" s="3">
        <f>VLOOKUP(Control!$H$16&amp;Control!$E$5&amp;$B20,'Data Tab 4'!$A$5:$Y$292,'Data Tab 4'!I$1,FALSE)</f>
        <v>42</v>
      </c>
      <c r="Y20" s="3">
        <f>VLOOKUP(Control!$H$16&amp;Control!$E$5&amp;$B20,'Data Tab 4'!$A$5:$Y$292,'Data Tab 4'!J$1,FALSE)</f>
        <v>0</v>
      </c>
      <c r="Z20" s="50">
        <f>VLOOKUP(Control!$H$16&amp;Control!$E$5&amp;$B20,'Data Tab 4'!$A$5:$Y$292,'Data Tab 4'!K$1,FALSE)</f>
        <v>323</v>
      </c>
      <c r="AA20" s="67"/>
      <c r="AC20" s="67"/>
      <c r="AE20" s="67"/>
    </row>
    <row r="21" spans="2:49" x14ac:dyDescent="0.25">
      <c r="B21" s="22" t="s">
        <v>19</v>
      </c>
      <c r="C21" s="10"/>
      <c r="D21" s="4">
        <f>VLOOKUP(Control!$H$16&amp;Control!$E$3&amp;$B21,'Data Tab 4'!$A$5:$Y$292,'Data Tab 4'!E$1,FALSE)</f>
        <v>38</v>
      </c>
      <c r="E21" s="4">
        <f>VLOOKUP(Control!$H$16&amp;Control!$E$3&amp;$B21,'Data Tab 4'!$A$5:$Y$292,'Data Tab 4'!F$1,FALSE)</f>
        <v>45</v>
      </c>
      <c r="F21" s="4">
        <f>VLOOKUP(Control!$H$16&amp;Control!$E$3&amp;$B21,'Data Tab 4'!$A$5:$Y$292,'Data Tab 4'!G$1,FALSE)</f>
        <v>75</v>
      </c>
      <c r="G21" s="4">
        <f>VLOOKUP(Control!$H$16&amp;Control!$E$3&amp;$B21,'Data Tab 4'!$A$5:$Y$292,'Data Tab 4'!H$1,FALSE)</f>
        <v>58</v>
      </c>
      <c r="H21" s="4">
        <f>VLOOKUP(Control!$H$16&amp;Control!$E$3&amp;$B21,'Data Tab 4'!$A$5:$Y$292,'Data Tab 4'!I$1,FALSE)</f>
        <v>58</v>
      </c>
      <c r="I21" s="4">
        <f>VLOOKUP(Control!$H$16&amp;Control!$E$3&amp;$B21,'Data Tab 4'!$A$5:$Y$292,'Data Tab 4'!J$1,FALSE)</f>
        <v>72</v>
      </c>
      <c r="J21" s="4">
        <f>VLOOKUP(Control!$H$16&amp;Control!$E$3&amp;$B21,'Data Tab 4'!$A$5:$Y$292,'Data Tab 4'!K$1,FALSE)</f>
        <v>346</v>
      </c>
      <c r="K21" s="10"/>
      <c r="L21" s="4">
        <f>VLOOKUP(Control!$H$16&amp;Control!$E$4&amp;$B21,'Data Tab 4'!$A$5:$Y$292,'Data Tab 4'!E$1,FALSE)</f>
        <v>54</v>
      </c>
      <c r="M21" s="4">
        <f>VLOOKUP(Control!$H$16&amp;Control!$E$4&amp;$B21,'Data Tab 4'!$A$5:$Y$292,'Data Tab 4'!F$1,FALSE)</f>
        <v>27</v>
      </c>
      <c r="N21" s="4">
        <f>VLOOKUP(Control!$H$16&amp;Control!$E$4&amp;$B21,'Data Tab 4'!$A$5:$Y$292,'Data Tab 4'!G$1,FALSE)</f>
        <v>61</v>
      </c>
      <c r="O21" s="4">
        <f>VLOOKUP(Control!$H$16&amp;Control!$E$4&amp;$B21,'Data Tab 4'!$A$5:$Y$292,'Data Tab 4'!H$1,FALSE)</f>
        <v>55</v>
      </c>
      <c r="P21" s="4">
        <f>VLOOKUP(Control!$H$16&amp;Control!$E$4&amp;$B21,'Data Tab 4'!$A$5:$Y$292,'Data Tab 4'!I$1,FALSE)</f>
        <v>43</v>
      </c>
      <c r="Q21" s="4">
        <f>VLOOKUP(Control!$H$16&amp;Control!$E$4&amp;$B21,'Data Tab 4'!$A$5:$Y$292,'Data Tab 4'!J$1,FALSE)</f>
        <v>61</v>
      </c>
      <c r="R21" s="4">
        <f>VLOOKUP(Control!$H$16&amp;Control!$E$4&amp;$B21,'Data Tab 4'!$A$5:$Y$292,'Data Tab 4'!K$1,FALSE)</f>
        <v>301</v>
      </c>
      <c r="S21" s="10"/>
      <c r="T21" s="4">
        <f>VLOOKUP(Control!$H$16&amp;Control!$E$5&amp;$B21,'Data Tab 4'!$A$5:$Y$292,'Data Tab 4'!E$1,FALSE)</f>
        <v>92</v>
      </c>
      <c r="U21" s="4">
        <f>VLOOKUP(Control!$H$16&amp;Control!$E$5&amp;$B21,'Data Tab 4'!$A$5:$Y$292,'Data Tab 4'!F$1,FALSE)</f>
        <v>72</v>
      </c>
      <c r="V21" s="4">
        <f>VLOOKUP(Control!$H$16&amp;Control!$E$5&amp;$B21,'Data Tab 4'!$A$5:$Y$292,'Data Tab 4'!G$1,FALSE)</f>
        <v>136</v>
      </c>
      <c r="W21" s="4">
        <f>VLOOKUP(Control!$H$16&amp;Control!$E$5&amp;$B21,'Data Tab 4'!$A$5:$Y$292,'Data Tab 4'!H$1,FALSE)</f>
        <v>113</v>
      </c>
      <c r="X21" s="4">
        <f>VLOOKUP(Control!$H$16&amp;Control!$E$5&amp;$B21,'Data Tab 4'!$A$5:$Y$292,'Data Tab 4'!I$1,FALSE)</f>
        <v>101</v>
      </c>
      <c r="Y21" s="4">
        <f>VLOOKUP(Control!$H$16&amp;Control!$E$5&amp;$B21,'Data Tab 4'!$A$5:$Y$292,'Data Tab 4'!J$1,FALSE)</f>
        <v>133</v>
      </c>
      <c r="Z21" s="51">
        <f>VLOOKUP(Control!$H$16&amp;Control!$E$5&amp;$B21,'Data Tab 4'!$A$5:$Y$292,'Data Tab 4'!K$1,FALSE)</f>
        <v>647</v>
      </c>
      <c r="AA21" s="67"/>
      <c r="AC21" s="67"/>
      <c r="AE21" s="67"/>
    </row>
    <row r="22" spans="2:49" x14ac:dyDescent="0.25">
      <c r="B22" s="21" t="s">
        <v>20</v>
      </c>
      <c r="C22" s="10"/>
      <c r="D22" s="3">
        <f>VLOOKUP(Control!$H$16&amp;Control!$E$3&amp;$B22,'Data Tab 4'!$A$5:$Y$292,'Data Tab 4'!E$1,FALSE)</f>
        <v>424</v>
      </c>
      <c r="E22" s="3">
        <f>VLOOKUP(Control!$H$16&amp;Control!$E$3&amp;$B22,'Data Tab 4'!$A$5:$Y$292,'Data Tab 4'!F$1,FALSE)</f>
        <v>318</v>
      </c>
      <c r="F22" s="3">
        <f>VLOOKUP(Control!$H$16&amp;Control!$E$3&amp;$B22,'Data Tab 4'!$A$5:$Y$292,'Data Tab 4'!G$1,FALSE)</f>
        <v>566</v>
      </c>
      <c r="G22" s="3">
        <f>VLOOKUP(Control!$H$16&amp;Control!$E$3&amp;$B22,'Data Tab 4'!$A$5:$Y$292,'Data Tab 4'!H$1,FALSE)</f>
        <v>701</v>
      </c>
      <c r="H22" s="3">
        <f>VLOOKUP(Control!$H$16&amp;Control!$E$3&amp;$B22,'Data Tab 4'!$A$5:$Y$292,'Data Tab 4'!I$1,FALSE)</f>
        <v>505</v>
      </c>
      <c r="I22" s="3">
        <f>VLOOKUP(Control!$H$16&amp;Control!$E$3&amp;$B22,'Data Tab 4'!$A$5:$Y$292,'Data Tab 4'!J$1,FALSE)</f>
        <v>304</v>
      </c>
      <c r="J22" s="3">
        <f>VLOOKUP(Control!$H$16&amp;Control!$E$3&amp;$B22,'Data Tab 4'!$A$5:$Y$292,'Data Tab 4'!K$1,FALSE)</f>
        <v>2818</v>
      </c>
      <c r="K22" s="10"/>
      <c r="L22" s="3">
        <f>VLOOKUP(Control!$H$16&amp;Control!$E$4&amp;$B22,'Data Tab 4'!$A$5:$Y$292,'Data Tab 4'!E$1,FALSE)</f>
        <v>879</v>
      </c>
      <c r="M22" s="3">
        <f>VLOOKUP(Control!$H$16&amp;Control!$E$4&amp;$B22,'Data Tab 4'!$A$5:$Y$292,'Data Tab 4'!F$1,FALSE)</f>
        <v>671</v>
      </c>
      <c r="N22" s="3">
        <f>VLOOKUP(Control!$H$16&amp;Control!$E$4&amp;$B22,'Data Tab 4'!$A$5:$Y$292,'Data Tab 4'!G$1,FALSE)</f>
        <v>1324</v>
      </c>
      <c r="O22" s="3">
        <f>VLOOKUP(Control!$H$16&amp;Control!$E$4&amp;$B22,'Data Tab 4'!$A$5:$Y$292,'Data Tab 4'!H$1,FALSE)</f>
        <v>1382</v>
      </c>
      <c r="P22" s="3">
        <f>VLOOKUP(Control!$H$16&amp;Control!$E$4&amp;$B22,'Data Tab 4'!$A$5:$Y$292,'Data Tab 4'!I$1,FALSE)</f>
        <v>696</v>
      </c>
      <c r="Q22" s="3">
        <f>VLOOKUP(Control!$H$16&amp;Control!$E$4&amp;$B22,'Data Tab 4'!$A$5:$Y$292,'Data Tab 4'!J$1,FALSE)</f>
        <v>373</v>
      </c>
      <c r="R22" s="3">
        <f>VLOOKUP(Control!$H$16&amp;Control!$E$4&amp;$B22,'Data Tab 4'!$A$5:$Y$292,'Data Tab 4'!K$1,FALSE)</f>
        <v>5325</v>
      </c>
      <c r="S22" s="10"/>
      <c r="T22" s="3">
        <f>VLOOKUP(Control!$H$16&amp;Control!$E$5&amp;$B22,'Data Tab 4'!$A$5:$Y$292,'Data Tab 4'!E$1,FALSE)</f>
        <v>1303</v>
      </c>
      <c r="U22" s="3">
        <f>VLOOKUP(Control!$H$16&amp;Control!$E$5&amp;$B22,'Data Tab 4'!$A$5:$Y$292,'Data Tab 4'!F$1,FALSE)</f>
        <v>989</v>
      </c>
      <c r="V22" s="3">
        <f>VLOOKUP(Control!$H$16&amp;Control!$E$5&amp;$B22,'Data Tab 4'!$A$5:$Y$292,'Data Tab 4'!G$1,FALSE)</f>
        <v>1890</v>
      </c>
      <c r="W22" s="3">
        <f>VLOOKUP(Control!$H$16&amp;Control!$E$5&amp;$B22,'Data Tab 4'!$A$5:$Y$292,'Data Tab 4'!H$1,FALSE)</f>
        <v>2083</v>
      </c>
      <c r="X22" s="3">
        <f>VLOOKUP(Control!$H$16&amp;Control!$E$5&amp;$B22,'Data Tab 4'!$A$5:$Y$292,'Data Tab 4'!I$1,FALSE)</f>
        <v>1201</v>
      </c>
      <c r="Y22" s="3">
        <f>VLOOKUP(Control!$H$16&amp;Control!$E$5&amp;$B22,'Data Tab 4'!$A$5:$Y$292,'Data Tab 4'!J$1,FALSE)</f>
        <v>677</v>
      </c>
      <c r="Z22" s="50">
        <f>VLOOKUP(Control!$H$16&amp;Control!$E$5&amp;$B22,'Data Tab 4'!$A$5:$Y$292,'Data Tab 4'!K$1,FALSE)</f>
        <v>8143</v>
      </c>
      <c r="AA22" s="67"/>
      <c r="AC22" s="67"/>
      <c r="AE22" s="67"/>
    </row>
    <row r="23" spans="2:49" x14ac:dyDescent="0.25">
      <c r="B23" s="22" t="s">
        <v>21</v>
      </c>
      <c r="C23" s="10"/>
      <c r="D23" s="4">
        <f>VLOOKUP(Control!$H$16&amp;Control!$E$3&amp;$B23,'Data Tab 4'!$A$5:$Y$292,'Data Tab 4'!E$1,FALSE)</f>
        <v>1309</v>
      </c>
      <c r="E23" s="4">
        <f>VLOOKUP(Control!$H$16&amp;Control!$E$3&amp;$B23,'Data Tab 4'!$A$5:$Y$292,'Data Tab 4'!F$1,FALSE)</f>
        <v>977</v>
      </c>
      <c r="F23" s="4">
        <f>VLOOKUP(Control!$H$16&amp;Control!$E$3&amp;$B23,'Data Tab 4'!$A$5:$Y$292,'Data Tab 4'!G$1,FALSE)</f>
        <v>1621</v>
      </c>
      <c r="G23" s="4">
        <f>VLOOKUP(Control!$H$16&amp;Control!$E$3&amp;$B23,'Data Tab 4'!$A$5:$Y$292,'Data Tab 4'!H$1,FALSE)</f>
        <v>1519</v>
      </c>
      <c r="H23" s="4">
        <f>VLOOKUP(Control!$H$16&amp;Control!$E$3&amp;$B23,'Data Tab 4'!$A$5:$Y$292,'Data Tab 4'!I$1,FALSE)</f>
        <v>763</v>
      </c>
      <c r="I23" s="4">
        <f>VLOOKUP(Control!$H$16&amp;Control!$E$3&amp;$B23,'Data Tab 4'!$A$5:$Y$292,'Data Tab 4'!J$1,FALSE)</f>
        <v>445</v>
      </c>
      <c r="J23" s="4">
        <f>VLOOKUP(Control!$H$16&amp;Control!$E$3&amp;$B23,'Data Tab 4'!$A$5:$Y$292,'Data Tab 4'!K$1,FALSE)</f>
        <v>6634</v>
      </c>
      <c r="K23" s="10"/>
      <c r="L23" s="4">
        <f>VLOOKUP(Control!$H$16&amp;Control!$E$4&amp;$B23,'Data Tab 4'!$A$5:$Y$292,'Data Tab 4'!E$1,FALSE)</f>
        <v>1573</v>
      </c>
      <c r="M23" s="4">
        <f>VLOOKUP(Control!$H$16&amp;Control!$E$4&amp;$B23,'Data Tab 4'!$A$5:$Y$292,'Data Tab 4'!F$1,FALSE)</f>
        <v>1304</v>
      </c>
      <c r="N23" s="4">
        <f>VLOOKUP(Control!$H$16&amp;Control!$E$4&amp;$B23,'Data Tab 4'!$A$5:$Y$292,'Data Tab 4'!G$1,FALSE)</f>
        <v>2781</v>
      </c>
      <c r="O23" s="4">
        <f>VLOOKUP(Control!$H$16&amp;Control!$E$4&amp;$B23,'Data Tab 4'!$A$5:$Y$292,'Data Tab 4'!H$1,FALSE)</f>
        <v>3414</v>
      </c>
      <c r="P23" s="4">
        <f>VLOOKUP(Control!$H$16&amp;Control!$E$4&amp;$B23,'Data Tab 4'!$A$5:$Y$292,'Data Tab 4'!I$1,FALSE)</f>
        <v>2225</v>
      </c>
      <c r="Q23" s="4">
        <f>VLOOKUP(Control!$H$16&amp;Control!$E$4&amp;$B23,'Data Tab 4'!$A$5:$Y$292,'Data Tab 4'!J$1,FALSE)</f>
        <v>1264</v>
      </c>
      <c r="R23" s="4">
        <f>VLOOKUP(Control!$H$16&amp;Control!$E$4&amp;$B23,'Data Tab 4'!$A$5:$Y$292,'Data Tab 4'!K$1,FALSE)</f>
        <v>12561</v>
      </c>
      <c r="S23" s="10"/>
      <c r="T23" s="4">
        <f>VLOOKUP(Control!$H$16&amp;Control!$E$5&amp;$B23,'Data Tab 4'!$A$5:$Y$292,'Data Tab 4'!E$1,FALSE)</f>
        <v>2882</v>
      </c>
      <c r="U23" s="4">
        <f>VLOOKUP(Control!$H$16&amp;Control!$E$5&amp;$B23,'Data Tab 4'!$A$5:$Y$292,'Data Tab 4'!F$1,FALSE)</f>
        <v>2281</v>
      </c>
      <c r="V23" s="4">
        <f>VLOOKUP(Control!$H$16&amp;Control!$E$5&amp;$B23,'Data Tab 4'!$A$5:$Y$292,'Data Tab 4'!G$1,FALSE)</f>
        <v>4402</v>
      </c>
      <c r="W23" s="4">
        <f>VLOOKUP(Control!$H$16&amp;Control!$E$5&amp;$B23,'Data Tab 4'!$A$5:$Y$292,'Data Tab 4'!H$1,FALSE)</f>
        <v>4933</v>
      </c>
      <c r="X23" s="4">
        <f>VLOOKUP(Control!$H$16&amp;Control!$E$5&amp;$B23,'Data Tab 4'!$A$5:$Y$292,'Data Tab 4'!I$1,FALSE)</f>
        <v>2988</v>
      </c>
      <c r="Y23" s="4">
        <f>VLOOKUP(Control!$H$16&amp;Control!$E$5&amp;$B23,'Data Tab 4'!$A$5:$Y$292,'Data Tab 4'!J$1,FALSE)</f>
        <v>1709</v>
      </c>
      <c r="Z23" s="51">
        <f>VLOOKUP(Control!$H$16&amp;Control!$E$5&amp;$B23,'Data Tab 4'!$A$5:$Y$292,'Data Tab 4'!K$1,FALSE)</f>
        <v>19195</v>
      </c>
      <c r="AA23" s="67"/>
      <c r="AC23" s="67"/>
      <c r="AE23" s="67"/>
    </row>
    <row r="24" spans="2:49" x14ac:dyDescent="0.25">
      <c r="B24" s="21" t="s">
        <v>22</v>
      </c>
      <c r="C24" s="10"/>
      <c r="D24" s="3">
        <f>VLOOKUP(Control!$H$16&amp;Control!$E$3&amp;$B24,'Data Tab 4'!$A$5:$Y$292,'Data Tab 4'!E$1,FALSE)</f>
        <v>807</v>
      </c>
      <c r="E24" s="3">
        <f>VLOOKUP(Control!$H$16&amp;Control!$E$3&amp;$B24,'Data Tab 4'!$A$5:$Y$292,'Data Tab 4'!F$1,FALSE)</f>
        <v>582</v>
      </c>
      <c r="F24" s="3">
        <f>VLOOKUP(Control!$H$16&amp;Control!$E$3&amp;$B24,'Data Tab 4'!$A$5:$Y$292,'Data Tab 4'!G$1,FALSE)</f>
        <v>1081</v>
      </c>
      <c r="G24" s="3">
        <f>VLOOKUP(Control!$H$16&amp;Control!$E$3&amp;$B24,'Data Tab 4'!$A$5:$Y$292,'Data Tab 4'!H$1,FALSE)</f>
        <v>1035</v>
      </c>
      <c r="H24" s="3">
        <f>VLOOKUP(Control!$H$16&amp;Control!$E$3&amp;$B24,'Data Tab 4'!$A$5:$Y$292,'Data Tab 4'!I$1,FALSE)</f>
        <v>435</v>
      </c>
      <c r="I24" s="3">
        <f>VLOOKUP(Control!$H$16&amp;Control!$E$3&amp;$B24,'Data Tab 4'!$A$5:$Y$292,'Data Tab 4'!J$1,FALSE)</f>
        <v>202</v>
      </c>
      <c r="J24" s="3">
        <f>VLOOKUP(Control!$H$16&amp;Control!$E$3&amp;$B24,'Data Tab 4'!$A$5:$Y$292,'Data Tab 4'!K$1,FALSE)</f>
        <v>4142</v>
      </c>
      <c r="K24" s="10"/>
      <c r="L24" s="3">
        <f>VLOOKUP(Control!$H$16&amp;Control!$E$4&amp;$B24,'Data Tab 4'!$A$5:$Y$292,'Data Tab 4'!E$1,FALSE)</f>
        <v>662</v>
      </c>
      <c r="M24" s="3">
        <f>VLOOKUP(Control!$H$16&amp;Control!$E$4&amp;$B24,'Data Tab 4'!$A$5:$Y$292,'Data Tab 4'!F$1,FALSE)</f>
        <v>503</v>
      </c>
      <c r="N24" s="3">
        <f>VLOOKUP(Control!$H$16&amp;Control!$E$4&amp;$B24,'Data Tab 4'!$A$5:$Y$292,'Data Tab 4'!G$1,FALSE)</f>
        <v>1109</v>
      </c>
      <c r="O24" s="3">
        <f>VLOOKUP(Control!$H$16&amp;Control!$E$4&amp;$B24,'Data Tab 4'!$A$5:$Y$292,'Data Tab 4'!H$1,FALSE)</f>
        <v>1405</v>
      </c>
      <c r="P24" s="3">
        <f>VLOOKUP(Control!$H$16&amp;Control!$E$4&amp;$B24,'Data Tab 4'!$A$5:$Y$292,'Data Tab 4'!I$1,FALSE)</f>
        <v>1010</v>
      </c>
      <c r="Q24" s="3">
        <f>VLOOKUP(Control!$H$16&amp;Control!$E$4&amp;$B24,'Data Tab 4'!$A$5:$Y$292,'Data Tab 4'!J$1,FALSE)</f>
        <v>715</v>
      </c>
      <c r="R24" s="3">
        <f>VLOOKUP(Control!$H$16&amp;Control!$E$4&amp;$B24,'Data Tab 4'!$A$5:$Y$292,'Data Tab 4'!K$1,FALSE)</f>
        <v>5404</v>
      </c>
      <c r="S24" s="10"/>
      <c r="T24" s="3">
        <f>VLOOKUP(Control!$H$16&amp;Control!$E$5&amp;$B24,'Data Tab 4'!$A$5:$Y$292,'Data Tab 4'!E$1,FALSE)</f>
        <v>1469</v>
      </c>
      <c r="U24" s="3">
        <f>VLOOKUP(Control!$H$16&amp;Control!$E$5&amp;$B24,'Data Tab 4'!$A$5:$Y$292,'Data Tab 4'!F$1,FALSE)</f>
        <v>1085</v>
      </c>
      <c r="V24" s="3">
        <f>VLOOKUP(Control!$H$16&amp;Control!$E$5&amp;$B24,'Data Tab 4'!$A$5:$Y$292,'Data Tab 4'!G$1,FALSE)</f>
        <v>2190</v>
      </c>
      <c r="W24" s="3">
        <f>VLOOKUP(Control!$H$16&amp;Control!$E$5&amp;$B24,'Data Tab 4'!$A$5:$Y$292,'Data Tab 4'!H$1,FALSE)</f>
        <v>2440</v>
      </c>
      <c r="X24" s="3">
        <f>VLOOKUP(Control!$H$16&amp;Control!$E$5&amp;$B24,'Data Tab 4'!$A$5:$Y$292,'Data Tab 4'!I$1,FALSE)</f>
        <v>1445</v>
      </c>
      <c r="Y24" s="3">
        <f>VLOOKUP(Control!$H$16&amp;Control!$E$5&amp;$B24,'Data Tab 4'!$A$5:$Y$292,'Data Tab 4'!J$1,FALSE)</f>
        <v>917</v>
      </c>
      <c r="Z24" s="50">
        <f>VLOOKUP(Control!$H$16&amp;Control!$E$5&amp;$B24,'Data Tab 4'!$A$5:$Y$292,'Data Tab 4'!K$1,FALSE)</f>
        <v>9546</v>
      </c>
      <c r="AA24" s="67"/>
      <c r="AC24" s="67"/>
      <c r="AE24" s="67"/>
    </row>
    <row r="25" spans="2:49" x14ac:dyDescent="0.25">
      <c r="B25" s="22" t="s">
        <v>23</v>
      </c>
      <c r="C25" s="10"/>
      <c r="D25" s="4">
        <f>VLOOKUP(Control!$H$16&amp;Control!$E$3&amp;$B25,'Data Tab 4'!$A$5:$Y$292,'Data Tab 4'!E$1,FALSE)</f>
        <v>821</v>
      </c>
      <c r="E25" s="4">
        <f>VLOOKUP(Control!$H$16&amp;Control!$E$3&amp;$B25,'Data Tab 4'!$A$5:$Y$292,'Data Tab 4'!F$1,FALSE)</f>
        <v>643</v>
      </c>
      <c r="F25" s="4">
        <f>VLOOKUP(Control!$H$16&amp;Control!$E$3&amp;$B25,'Data Tab 4'!$A$5:$Y$292,'Data Tab 4'!G$1,FALSE)</f>
        <v>1215</v>
      </c>
      <c r="G25" s="4">
        <f>VLOOKUP(Control!$H$16&amp;Control!$E$3&amp;$B25,'Data Tab 4'!$A$5:$Y$292,'Data Tab 4'!H$1,FALSE)</f>
        <v>1331</v>
      </c>
      <c r="H25" s="4">
        <f>VLOOKUP(Control!$H$16&amp;Control!$E$3&amp;$B25,'Data Tab 4'!$A$5:$Y$292,'Data Tab 4'!I$1,FALSE)</f>
        <v>588</v>
      </c>
      <c r="I25" s="4">
        <f>VLOOKUP(Control!$H$16&amp;Control!$E$3&amp;$B25,'Data Tab 4'!$A$5:$Y$292,'Data Tab 4'!J$1,FALSE)</f>
        <v>307</v>
      </c>
      <c r="J25" s="4">
        <f>VLOOKUP(Control!$H$16&amp;Control!$E$3&amp;$B25,'Data Tab 4'!$A$5:$Y$292,'Data Tab 4'!K$1,FALSE)</f>
        <v>4905</v>
      </c>
      <c r="K25" s="10"/>
      <c r="L25" s="4">
        <f>VLOOKUP(Control!$H$16&amp;Control!$E$4&amp;$B25,'Data Tab 4'!$A$5:$Y$292,'Data Tab 4'!E$1,FALSE)</f>
        <v>596</v>
      </c>
      <c r="M25" s="4">
        <f>VLOOKUP(Control!$H$16&amp;Control!$E$4&amp;$B25,'Data Tab 4'!$A$5:$Y$292,'Data Tab 4'!F$1,FALSE)</f>
        <v>421</v>
      </c>
      <c r="N25" s="4">
        <f>VLOOKUP(Control!$H$16&amp;Control!$E$4&amp;$B25,'Data Tab 4'!$A$5:$Y$292,'Data Tab 4'!G$1,FALSE)</f>
        <v>1045</v>
      </c>
      <c r="O25" s="4">
        <f>VLOOKUP(Control!$H$16&amp;Control!$E$4&amp;$B25,'Data Tab 4'!$A$5:$Y$292,'Data Tab 4'!H$1,FALSE)</f>
        <v>1414</v>
      </c>
      <c r="P25" s="4">
        <f>VLOOKUP(Control!$H$16&amp;Control!$E$4&amp;$B25,'Data Tab 4'!$A$5:$Y$292,'Data Tab 4'!I$1,FALSE)</f>
        <v>1057</v>
      </c>
      <c r="Q25" s="4">
        <f>VLOOKUP(Control!$H$16&amp;Control!$E$4&amp;$B25,'Data Tab 4'!$A$5:$Y$292,'Data Tab 4'!J$1,FALSE)</f>
        <v>683</v>
      </c>
      <c r="R25" s="4">
        <f>VLOOKUP(Control!$H$16&amp;Control!$E$4&amp;$B25,'Data Tab 4'!$A$5:$Y$292,'Data Tab 4'!K$1,FALSE)</f>
        <v>5216</v>
      </c>
      <c r="S25" s="10"/>
      <c r="T25" s="4">
        <f>VLOOKUP(Control!$H$16&amp;Control!$E$5&amp;$B25,'Data Tab 4'!$A$5:$Y$292,'Data Tab 4'!E$1,FALSE)</f>
        <v>1417</v>
      </c>
      <c r="U25" s="4">
        <f>VLOOKUP(Control!$H$16&amp;Control!$E$5&amp;$B25,'Data Tab 4'!$A$5:$Y$292,'Data Tab 4'!F$1,FALSE)</f>
        <v>1064</v>
      </c>
      <c r="V25" s="4">
        <f>VLOOKUP(Control!$H$16&amp;Control!$E$5&amp;$B25,'Data Tab 4'!$A$5:$Y$292,'Data Tab 4'!G$1,FALSE)</f>
        <v>2260</v>
      </c>
      <c r="W25" s="4">
        <f>VLOOKUP(Control!$H$16&amp;Control!$E$5&amp;$B25,'Data Tab 4'!$A$5:$Y$292,'Data Tab 4'!H$1,FALSE)</f>
        <v>2745</v>
      </c>
      <c r="X25" s="4">
        <f>VLOOKUP(Control!$H$16&amp;Control!$E$5&amp;$B25,'Data Tab 4'!$A$5:$Y$292,'Data Tab 4'!I$1,FALSE)</f>
        <v>1645</v>
      </c>
      <c r="Y25" s="4">
        <f>VLOOKUP(Control!$H$16&amp;Control!$E$5&amp;$B25,'Data Tab 4'!$A$5:$Y$292,'Data Tab 4'!J$1,FALSE)</f>
        <v>990</v>
      </c>
      <c r="Z25" s="51">
        <f>VLOOKUP(Control!$H$16&amp;Control!$E$5&amp;$B25,'Data Tab 4'!$A$5:$Y$292,'Data Tab 4'!K$1,FALSE)</f>
        <v>10121</v>
      </c>
      <c r="AA25" s="67"/>
      <c r="AC25" s="67"/>
      <c r="AE25" s="67"/>
    </row>
    <row r="26" spans="2:49" x14ac:dyDescent="0.25">
      <c r="B26" s="21" t="s">
        <v>24</v>
      </c>
      <c r="C26" s="10"/>
      <c r="D26" s="3">
        <f>VLOOKUP(Control!$H$16&amp;Control!$E$3&amp;$B26,'Data Tab 4'!$A$5:$Y$292,'Data Tab 4'!E$1,FALSE)</f>
        <v>1536</v>
      </c>
      <c r="E26" s="3">
        <f>VLOOKUP(Control!$H$16&amp;Control!$E$3&amp;$B26,'Data Tab 4'!$A$5:$Y$292,'Data Tab 4'!F$1,FALSE)</f>
        <v>1238</v>
      </c>
      <c r="F26" s="3">
        <f>VLOOKUP(Control!$H$16&amp;Control!$E$3&amp;$B26,'Data Tab 4'!$A$5:$Y$292,'Data Tab 4'!G$1,FALSE)</f>
        <v>2376</v>
      </c>
      <c r="G26" s="3">
        <f>VLOOKUP(Control!$H$16&amp;Control!$E$3&amp;$B26,'Data Tab 4'!$A$5:$Y$292,'Data Tab 4'!H$1,FALSE)</f>
        <v>3239</v>
      </c>
      <c r="H26" s="3">
        <f>VLOOKUP(Control!$H$16&amp;Control!$E$3&amp;$B26,'Data Tab 4'!$A$5:$Y$292,'Data Tab 4'!I$1,FALSE)</f>
        <v>1959</v>
      </c>
      <c r="I26" s="3">
        <f>VLOOKUP(Control!$H$16&amp;Control!$E$3&amp;$B26,'Data Tab 4'!$A$5:$Y$292,'Data Tab 4'!J$1,FALSE)</f>
        <v>1042</v>
      </c>
      <c r="J26" s="3">
        <f>VLOOKUP(Control!$H$16&amp;Control!$E$3&amp;$B26,'Data Tab 4'!$A$5:$Y$292,'Data Tab 4'!K$1,FALSE)</f>
        <v>11390</v>
      </c>
      <c r="K26" s="10"/>
      <c r="L26" s="3">
        <f>VLOOKUP(Control!$H$16&amp;Control!$E$4&amp;$B26,'Data Tab 4'!$A$5:$Y$292,'Data Tab 4'!E$1,FALSE)</f>
        <v>1416</v>
      </c>
      <c r="M26" s="3">
        <f>VLOOKUP(Control!$H$16&amp;Control!$E$4&amp;$B26,'Data Tab 4'!$A$5:$Y$292,'Data Tab 4'!F$1,FALSE)</f>
        <v>961</v>
      </c>
      <c r="N26" s="3">
        <f>VLOOKUP(Control!$H$16&amp;Control!$E$4&amp;$B26,'Data Tab 4'!$A$5:$Y$292,'Data Tab 4'!G$1,FALSE)</f>
        <v>2083</v>
      </c>
      <c r="O26" s="3">
        <f>VLOOKUP(Control!$H$16&amp;Control!$E$4&amp;$B26,'Data Tab 4'!$A$5:$Y$292,'Data Tab 4'!H$1,FALSE)</f>
        <v>2844</v>
      </c>
      <c r="P26" s="3">
        <f>VLOOKUP(Control!$H$16&amp;Control!$E$4&amp;$B26,'Data Tab 4'!$A$5:$Y$292,'Data Tab 4'!I$1,FALSE)</f>
        <v>2243</v>
      </c>
      <c r="Q26" s="3">
        <f>VLOOKUP(Control!$H$16&amp;Control!$E$4&amp;$B26,'Data Tab 4'!$A$5:$Y$292,'Data Tab 4'!J$1,FALSE)</f>
        <v>1949</v>
      </c>
      <c r="R26" s="3">
        <f>VLOOKUP(Control!$H$16&amp;Control!$E$4&amp;$B26,'Data Tab 4'!$A$5:$Y$292,'Data Tab 4'!K$1,FALSE)</f>
        <v>11496</v>
      </c>
      <c r="S26" s="10"/>
      <c r="T26" s="3">
        <f>VLOOKUP(Control!$H$16&amp;Control!$E$5&amp;$B26,'Data Tab 4'!$A$5:$Y$292,'Data Tab 4'!E$1,FALSE)</f>
        <v>2952</v>
      </c>
      <c r="U26" s="3">
        <f>VLOOKUP(Control!$H$16&amp;Control!$E$5&amp;$B26,'Data Tab 4'!$A$5:$Y$292,'Data Tab 4'!F$1,FALSE)</f>
        <v>2199</v>
      </c>
      <c r="V26" s="3">
        <f>VLOOKUP(Control!$H$16&amp;Control!$E$5&amp;$B26,'Data Tab 4'!$A$5:$Y$292,'Data Tab 4'!G$1,FALSE)</f>
        <v>4459</v>
      </c>
      <c r="W26" s="3">
        <f>VLOOKUP(Control!$H$16&amp;Control!$E$5&amp;$B26,'Data Tab 4'!$A$5:$Y$292,'Data Tab 4'!H$1,FALSE)</f>
        <v>6083</v>
      </c>
      <c r="X26" s="3">
        <f>VLOOKUP(Control!$H$16&amp;Control!$E$5&amp;$B26,'Data Tab 4'!$A$5:$Y$292,'Data Tab 4'!I$1,FALSE)</f>
        <v>4202</v>
      </c>
      <c r="Y26" s="3">
        <f>VLOOKUP(Control!$H$16&amp;Control!$E$5&amp;$B26,'Data Tab 4'!$A$5:$Y$292,'Data Tab 4'!J$1,FALSE)</f>
        <v>2991</v>
      </c>
      <c r="Z26" s="50">
        <f>VLOOKUP(Control!$H$16&amp;Control!$E$5&amp;$B26,'Data Tab 4'!$A$5:$Y$292,'Data Tab 4'!K$1,FALSE)</f>
        <v>22886</v>
      </c>
      <c r="AA26" s="67"/>
      <c r="AC26" s="67"/>
      <c r="AE26" s="67"/>
    </row>
    <row r="27" spans="2:49" x14ac:dyDescent="0.25">
      <c r="B27" s="20" t="s">
        <v>6</v>
      </c>
      <c r="C27" s="10"/>
      <c r="D27" s="8">
        <f>VLOOKUP(Control!$H$16&amp;Control!$E$3&amp;$B27,'Data Tab 4'!$A$5:$Y$292,'Data Tab 4'!E$1,FALSE)</f>
        <v>4962</v>
      </c>
      <c r="E27" s="8">
        <f>VLOOKUP(Control!$H$16&amp;Control!$E$3&amp;$B27,'Data Tab 4'!$A$5:$Y$292,'Data Tab 4'!F$1,FALSE)</f>
        <v>3815</v>
      </c>
      <c r="F27" s="8">
        <f>VLOOKUP(Control!$H$16&amp;Control!$E$3&amp;$B27,'Data Tab 4'!$A$5:$Y$292,'Data Tab 4'!G$1,FALSE)</f>
        <v>6979</v>
      </c>
      <c r="G27" s="8">
        <f>VLOOKUP(Control!$H$16&amp;Control!$E$3&amp;$B27,'Data Tab 4'!$A$5:$Y$292,'Data Tab 4'!H$1,FALSE)</f>
        <v>7947</v>
      </c>
      <c r="H27" s="8">
        <f>VLOOKUP(Control!$H$16&amp;Control!$E$3&amp;$B27,'Data Tab 4'!$A$5:$Y$292,'Data Tab 4'!I$1,FALSE)</f>
        <v>4335</v>
      </c>
      <c r="I27" s="8">
        <f>VLOOKUP(Control!$H$16&amp;Control!$E$3&amp;$B27,'Data Tab 4'!$A$5:$Y$292,'Data Tab 4'!J$1,FALSE)</f>
        <v>2372</v>
      </c>
      <c r="J27" s="8">
        <f>VLOOKUP(Control!$H$16&amp;Control!$E$3&amp;$B27,'Data Tab 4'!$A$5:$Y$292,'Data Tab 4'!K$1,FALSE)</f>
        <v>30410</v>
      </c>
      <c r="K27" s="10"/>
      <c r="L27" s="8">
        <f>VLOOKUP(Control!$H$16&amp;Control!$E$4&amp;$B27,'Data Tab 4'!$A$5:$Y$292,'Data Tab 4'!E$1,FALSE)</f>
        <v>5198</v>
      </c>
      <c r="M27" s="8">
        <f>VLOOKUP(Control!$H$16&amp;Control!$E$4&amp;$B27,'Data Tab 4'!$A$5:$Y$292,'Data Tab 4'!F$1,FALSE)</f>
        <v>3908</v>
      </c>
      <c r="N27" s="8">
        <f>VLOOKUP(Control!$H$16&amp;Control!$E$4&amp;$B27,'Data Tab 4'!$A$5:$Y$292,'Data Tab 4'!G$1,FALSE)</f>
        <v>8438</v>
      </c>
      <c r="O27" s="8">
        <f>VLOOKUP(Control!$H$16&amp;Control!$E$4&amp;$B27,'Data Tab 4'!$A$5:$Y$292,'Data Tab 4'!H$1,FALSE)</f>
        <v>10573</v>
      </c>
      <c r="P27" s="8">
        <f>VLOOKUP(Control!$H$16&amp;Control!$E$4&amp;$B27,'Data Tab 4'!$A$5:$Y$292,'Data Tab 4'!I$1,FALSE)</f>
        <v>7289</v>
      </c>
      <c r="Q27" s="8">
        <f>VLOOKUP(Control!$H$16&amp;Control!$E$4&amp;$B27,'Data Tab 4'!$A$5:$Y$292,'Data Tab 4'!J$1,FALSE)</f>
        <v>5045</v>
      </c>
      <c r="R27" s="8">
        <f>VLOOKUP(Control!$H$16&amp;Control!$E$4&amp;$B27,'Data Tab 4'!$A$5:$Y$292,'Data Tab 4'!K$1,FALSE)</f>
        <v>40451</v>
      </c>
      <c r="S27" s="10"/>
      <c r="T27" s="8">
        <f>VLOOKUP(Control!$H$16&amp;Control!$E$5&amp;$B27,'Data Tab 4'!$A$5:$Y$292,'Data Tab 4'!E$1,FALSE)</f>
        <v>10160</v>
      </c>
      <c r="U27" s="8">
        <f>VLOOKUP(Control!$H$16&amp;Control!$E$5&amp;$B27,'Data Tab 4'!$A$5:$Y$292,'Data Tab 4'!F$1,FALSE)</f>
        <v>7723</v>
      </c>
      <c r="V27" s="8">
        <f>VLOOKUP(Control!$H$16&amp;Control!$E$5&amp;$B27,'Data Tab 4'!$A$5:$Y$292,'Data Tab 4'!G$1,FALSE)</f>
        <v>15417</v>
      </c>
      <c r="W27" s="8">
        <f>VLOOKUP(Control!$H$16&amp;Control!$E$5&amp;$B27,'Data Tab 4'!$A$5:$Y$292,'Data Tab 4'!H$1,FALSE)</f>
        <v>18520</v>
      </c>
      <c r="X27" s="8">
        <f>VLOOKUP(Control!$H$16&amp;Control!$E$5&amp;$B27,'Data Tab 4'!$A$5:$Y$292,'Data Tab 4'!I$1,FALSE)</f>
        <v>11624</v>
      </c>
      <c r="Y27" s="8">
        <f>VLOOKUP(Control!$H$16&amp;Control!$E$5&amp;$B27,'Data Tab 4'!$A$5:$Y$292,'Data Tab 4'!J$1,FALSE)</f>
        <v>7417</v>
      </c>
      <c r="Z27" s="52">
        <f>VLOOKUP(Control!$H$16&amp;Control!$E$5&amp;$B27,'Data Tab 4'!$A$5:$Y$292,'Data Tab 4'!K$1,FALSE)</f>
        <v>70861</v>
      </c>
      <c r="AA27" s="67"/>
      <c r="AC27" s="67"/>
      <c r="AE27" s="67"/>
    </row>
    <row r="28" spans="2:49" x14ac:dyDescent="0.25">
      <c r="B28" s="14"/>
      <c r="C28" s="10"/>
      <c r="D28" s="10"/>
      <c r="E28" s="10"/>
      <c r="F28" s="10"/>
      <c r="G28" s="10"/>
      <c r="H28" s="10"/>
      <c r="I28" s="10"/>
      <c r="J28" s="10"/>
      <c r="K28" s="10"/>
      <c r="L28" s="10"/>
      <c r="M28" s="10"/>
      <c r="N28" s="10"/>
      <c r="O28" s="10"/>
      <c r="P28" s="10"/>
      <c r="Q28" s="10"/>
      <c r="R28" s="10"/>
      <c r="S28" s="10"/>
      <c r="T28" s="10"/>
      <c r="U28" s="10"/>
      <c r="V28" s="10"/>
      <c r="W28" s="10"/>
      <c r="X28" s="10"/>
      <c r="Y28" s="10"/>
      <c r="Z28" s="13"/>
      <c r="AA28" s="67"/>
      <c r="AB28" s="67"/>
      <c r="AC28" s="67"/>
      <c r="AD28" s="67"/>
      <c r="AE28" s="67"/>
      <c r="AF28" s="67"/>
    </row>
    <row r="29" spans="2:49" x14ac:dyDescent="0.25">
      <c r="B29" s="14"/>
      <c r="C29" s="10"/>
      <c r="D29" s="10"/>
      <c r="E29" s="10"/>
      <c r="F29" s="10"/>
      <c r="G29" s="10"/>
      <c r="H29" s="10"/>
      <c r="I29" s="10"/>
      <c r="J29" s="10"/>
      <c r="K29" s="10"/>
      <c r="L29" s="10"/>
      <c r="M29" s="10"/>
      <c r="N29" s="10"/>
      <c r="O29" s="10"/>
      <c r="P29" s="10"/>
      <c r="Q29" s="10"/>
      <c r="R29" s="10"/>
      <c r="S29" s="10"/>
      <c r="T29" s="10"/>
      <c r="U29" s="10"/>
      <c r="V29" s="10"/>
      <c r="W29" s="10"/>
      <c r="X29" s="10"/>
      <c r="Y29" s="10"/>
      <c r="Z29" s="13"/>
      <c r="AA29" s="67"/>
      <c r="AB29" s="67"/>
      <c r="AC29" s="67"/>
      <c r="AD29" s="67"/>
      <c r="AE29" s="67"/>
      <c r="AF29" s="67"/>
    </row>
    <row r="30" spans="2:49" x14ac:dyDescent="0.25">
      <c r="B30" s="12" t="s">
        <v>216</v>
      </c>
      <c r="C30" s="10"/>
      <c r="D30" s="149" t="s">
        <v>254</v>
      </c>
      <c r="E30" s="149"/>
      <c r="F30" s="149"/>
      <c r="G30" s="149"/>
      <c r="H30" s="149"/>
      <c r="I30" s="149"/>
      <c r="J30" s="149"/>
      <c r="K30" s="10"/>
      <c r="L30" s="149" t="s">
        <v>255</v>
      </c>
      <c r="M30" s="149"/>
      <c r="N30" s="149"/>
      <c r="O30" s="149"/>
      <c r="P30" s="149"/>
      <c r="Q30" s="149"/>
      <c r="R30" s="149"/>
      <c r="S30" s="10"/>
      <c r="T30" s="149" t="s">
        <v>256</v>
      </c>
      <c r="U30" s="149"/>
      <c r="V30" s="149"/>
      <c r="W30" s="149"/>
      <c r="X30" s="149"/>
      <c r="Y30" s="149"/>
      <c r="Z30" s="149"/>
    </row>
    <row r="31" spans="2:49" x14ac:dyDescent="0.25">
      <c r="B31" s="20" t="s">
        <v>25</v>
      </c>
      <c r="C31" s="10"/>
      <c r="D31" s="2" t="s">
        <v>7</v>
      </c>
      <c r="E31" s="2" t="s">
        <v>8</v>
      </c>
      <c r="F31" s="2" t="s">
        <v>9</v>
      </c>
      <c r="G31" s="2" t="s">
        <v>10</v>
      </c>
      <c r="H31" s="2" t="s">
        <v>11</v>
      </c>
      <c r="I31" s="2" t="s">
        <v>12</v>
      </c>
      <c r="J31" s="2" t="s">
        <v>13</v>
      </c>
      <c r="K31" s="10"/>
      <c r="L31" s="2" t="s">
        <v>7</v>
      </c>
      <c r="M31" s="2" t="s">
        <v>8</v>
      </c>
      <c r="N31" s="2" t="s">
        <v>9</v>
      </c>
      <c r="O31" s="2" t="s">
        <v>10</v>
      </c>
      <c r="P31" s="2" t="s">
        <v>11</v>
      </c>
      <c r="Q31" s="2" t="s">
        <v>12</v>
      </c>
      <c r="R31" s="2" t="s">
        <v>13</v>
      </c>
      <c r="S31" s="10"/>
      <c r="T31" s="2" t="s">
        <v>7</v>
      </c>
      <c r="U31" s="2" t="s">
        <v>8</v>
      </c>
      <c r="V31" s="2" t="s">
        <v>9</v>
      </c>
      <c r="W31" s="2" t="s">
        <v>10</v>
      </c>
      <c r="X31" s="2" t="s">
        <v>11</v>
      </c>
      <c r="Y31" s="2" t="s">
        <v>12</v>
      </c>
      <c r="Z31" s="49" t="s">
        <v>13</v>
      </c>
    </row>
    <row r="32" spans="2:49" x14ac:dyDescent="0.25">
      <c r="B32" s="21" t="s">
        <v>18</v>
      </c>
      <c r="C32" s="10"/>
      <c r="D32" s="5">
        <f>VLOOKUP(Control!$H$16&amp;Control!$E$3&amp;$B32,'Data Tab 4'!$A$5:$Y$292,'Data Tab 4'!S$1,FALSE)</f>
        <v>0.15428571428571428</v>
      </c>
      <c r="E32" s="5">
        <f>VLOOKUP(Control!$H$16&amp;Control!$E$3&amp;$B32,'Data Tab 4'!$A$5:$Y$292,'Data Tab 4'!T$1,FALSE)</f>
        <v>6.8571428571428575E-2</v>
      </c>
      <c r="F32" s="5">
        <f>VLOOKUP(Control!$H$16&amp;Control!$E$3&amp;$B32,'Data Tab 4'!$A$5:$Y$292,'Data Tab 4'!U$1,FALSE)</f>
        <v>0.25714285714285712</v>
      </c>
      <c r="G32" s="5">
        <f>VLOOKUP(Control!$H$16&amp;Control!$E$3&amp;$B32,'Data Tab 4'!$A$5:$Y$292,'Data Tab 4'!V$1,FALSE)</f>
        <v>0.36571428571428571</v>
      </c>
      <c r="H32" s="5">
        <f>VLOOKUP(Control!$H$16&amp;Control!$E$3&amp;$B32,'Data Tab 4'!$A$5:$Y$292,'Data Tab 4'!W$1,FALSE)</f>
        <v>0.15428571428571428</v>
      </c>
      <c r="I32" s="5">
        <f>VLOOKUP(Control!$H$16&amp;Control!$E$3&amp;$B32,'Data Tab 4'!$A$5:$Y$292,'Data Tab 4'!X$1,FALSE)</f>
        <v>0</v>
      </c>
      <c r="J32" s="5">
        <f>VLOOKUP(Control!$H$16&amp;Control!$E$3&amp;$B32,'Data Tab 4'!$A$5:$Y$292,'Data Tab 4'!Y$1,FALSE)</f>
        <v>1</v>
      </c>
      <c r="K32" s="9"/>
      <c r="L32" s="5">
        <f>VLOOKUP(Control!$H$16&amp;Control!$E$4&amp;$B32,'Data Tab 4'!$A$5:$Y$292,'Data Tab 4'!S$1,FALSE)</f>
        <v>0.12162162162162163</v>
      </c>
      <c r="M32" s="5">
        <f>VLOOKUP(Control!$H$16&amp;Control!$E$4&amp;$B32,'Data Tab 4'!$A$5:$Y$292,'Data Tab 4'!T$1,FALSE)</f>
        <v>0.14189189189189191</v>
      </c>
      <c r="N32" s="5">
        <f>VLOOKUP(Control!$H$16&amp;Control!$E$4&amp;$B32,'Data Tab 4'!$A$5:$Y$292,'Data Tab 4'!U$1,FALSE)</f>
        <v>0.23648648648648649</v>
      </c>
      <c r="O32" s="5">
        <f>VLOOKUP(Control!$H$16&amp;Control!$E$4&amp;$B32,'Data Tab 4'!$A$5:$Y$292,'Data Tab 4'!V$1,FALSE)</f>
        <v>0.39864864864864868</v>
      </c>
      <c r="P32" s="5">
        <f>VLOOKUP(Control!$H$16&amp;Control!$E$4&amp;$B32,'Data Tab 4'!$A$5:$Y$292,'Data Tab 4'!W$1,FALSE)</f>
        <v>0.10135135135135136</v>
      </c>
      <c r="Q32" s="5">
        <f>VLOOKUP(Control!$H$16&amp;Control!$E$4&amp;$B32,'Data Tab 4'!$A$5:$Y$292,'Data Tab 4'!X$1,FALSE)</f>
        <v>0</v>
      </c>
      <c r="R32" s="5">
        <f>VLOOKUP(Control!$H$16&amp;Control!$E$4&amp;$B32,'Data Tab 4'!$A$5:$Y$292,'Data Tab 4'!Y$1,FALSE)</f>
        <v>1</v>
      </c>
      <c r="S32" s="10"/>
      <c r="T32" s="5">
        <f>VLOOKUP(Control!$H$16&amp;Control!$E$5&amp;$B32,'Data Tab 4'!$A$5:$Y$292,'Data Tab 4'!S$1,FALSE)</f>
        <v>0.13931888544891641</v>
      </c>
      <c r="U32" s="5">
        <f>VLOOKUP(Control!$H$16&amp;Control!$E$5&amp;$B32,'Data Tab 4'!$A$5:$Y$292,'Data Tab 4'!T$1,FALSE)</f>
        <v>0.10216718266253869</v>
      </c>
      <c r="V32" s="5">
        <f>VLOOKUP(Control!$H$16&amp;Control!$E$5&amp;$B32,'Data Tab 4'!$A$5:$Y$292,'Data Tab 4'!U$1,FALSE)</f>
        <v>0.24767801857585139</v>
      </c>
      <c r="W32" s="5">
        <f>VLOOKUP(Control!$H$16&amp;Control!$E$5&amp;$B32,'Data Tab 4'!$A$5:$Y$292,'Data Tab 4'!V$1,FALSE)</f>
        <v>0.38080495356037147</v>
      </c>
      <c r="X32" s="5">
        <f>VLOOKUP(Control!$H$16&amp;Control!$E$5&amp;$B32,'Data Tab 4'!$A$5:$Y$292,'Data Tab 4'!W$1,FALSE)</f>
        <v>0.13003095975232198</v>
      </c>
      <c r="Y32" s="5">
        <f>VLOOKUP(Control!$H$16&amp;Control!$E$5&amp;$B32,'Data Tab 4'!$A$5:$Y$292,'Data Tab 4'!X$1,FALSE)</f>
        <v>0</v>
      </c>
      <c r="Z32" s="53">
        <f>VLOOKUP(Control!$H$16&amp;Control!$E$5&amp;$B32,'Data Tab 4'!$A$5:$Y$292,'Data Tab 4'!Y$1,FALSE)</f>
        <v>1</v>
      </c>
      <c r="AA32" s="68"/>
      <c r="AB32" s="68"/>
      <c r="AC32" s="68"/>
      <c r="AD32" s="68"/>
      <c r="AE32" s="68"/>
      <c r="AF32" s="68"/>
      <c r="AG32" s="68"/>
      <c r="AH32" s="68"/>
      <c r="AI32" s="68"/>
      <c r="AJ32" s="68"/>
      <c r="AK32" s="68"/>
      <c r="AL32" s="68"/>
      <c r="AM32" s="68"/>
      <c r="AN32" s="68"/>
      <c r="AO32" s="68"/>
      <c r="AP32" s="68"/>
      <c r="AQ32" s="68"/>
      <c r="AR32" s="68"/>
      <c r="AS32" s="68"/>
      <c r="AT32" s="68"/>
      <c r="AU32" s="68"/>
      <c r="AV32" s="68"/>
      <c r="AW32" s="68"/>
    </row>
    <row r="33" spans="2:49" x14ac:dyDescent="0.25">
      <c r="B33" s="22" t="s">
        <v>19</v>
      </c>
      <c r="C33" s="10"/>
      <c r="D33" s="6">
        <f>VLOOKUP(Control!$H$16&amp;Control!$E$3&amp;$B33,'Data Tab 4'!$A$5:$Y$292,'Data Tab 4'!S$1,FALSE)</f>
        <v>0.10982658959537572</v>
      </c>
      <c r="E33" s="6">
        <f>VLOOKUP(Control!$H$16&amp;Control!$E$3&amp;$B33,'Data Tab 4'!$A$5:$Y$292,'Data Tab 4'!T$1,FALSE)</f>
        <v>0.13005780346820808</v>
      </c>
      <c r="F33" s="6">
        <f>VLOOKUP(Control!$H$16&amp;Control!$E$3&amp;$B33,'Data Tab 4'!$A$5:$Y$292,'Data Tab 4'!U$1,FALSE)</f>
        <v>0.21676300578034682</v>
      </c>
      <c r="G33" s="6">
        <f>VLOOKUP(Control!$H$16&amp;Control!$E$3&amp;$B33,'Data Tab 4'!$A$5:$Y$292,'Data Tab 4'!V$1,FALSE)</f>
        <v>0.16763005780346821</v>
      </c>
      <c r="H33" s="6">
        <f>VLOOKUP(Control!$H$16&amp;Control!$E$3&amp;$B33,'Data Tab 4'!$A$5:$Y$292,'Data Tab 4'!W$1,FALSE)</f>
        <v>0.16763005780346821</v>
      </c>
      <c r="I33" s="6">
        <f>VLOOKUP(Control!$H$16&amp;Control!$E$3&amp;$B33,'Data Tab 4'!$A$5:$Y$292,'Data Tab 4'!X$1,FALSE)</f>
        <v>0.20809248554913293</v>
      </c>
      <c r="J33" s="6">
        <f>VLOOKUP(Control!$H$16&amp;Control!$E$3&amp;$B33,'Data Tab 4'!$A$5:$Y$292,'Data Tab 4'!Y$1,FALSE)</f>
        <v>1</v>
      </c>
      <c r="K33" s="10"/>
      <c r="L33" s="6">
        <f>VLOOKUP(Control!$H$16&amp;Control!$E$4&amp;$B33,'Data Tab 4'!$A$5:$Y$292,'Data Tab 4'!S$1,FALSE)</f>
        <v>0.17940199335548171</v>
      </c>
      <c r="M33" s="6">
        <f>VLOOKUP(Control!$H$16&amp;Control!$E$4&amp;$B33,'Data Tab 4'!$A$5:$Y$292,'Data Tab 4'!T$1,FALSE)</f>
        <v>8.9700996677740855E-2</v>
      </c>
      <c r="N33" s="6">
        <f>VLOOKUP(Control!$H$16&amp;Control!$E$4&amp;$B33,'Data Tab 4'!$A$5:$Y$292,'Data Tab 4'!U$1,FALSE)</f>
        <v>0.20265780730897009</v>
      </c>
      <c r="O33" s="6">
        <f>VLOOKUP(Control!$H$16&amp;Control!$E$4&amp;$B33,'Data Tab 4'!$A$5:$Y$292,'Data Tab 4'!V$1,FALSE)</f>
        <v>0.18272425249169436</v>
      </c>
      <c r="P33" s="6">
        <f>VLOOKUP(Control!$H$16&amp;Control!$E$4&amp;$B33,'Data Tab 4'!$A$5:$Y$292,'Data Tab 4'!W$1,FALSE)</f>
        <v>0.14285714285714285</v>
      </c>
      <c r="Q33" s="6">
        <f>VLOOKUP(Control!$H$16&amp;Control!$E$4&amp;$B33,'Data Tab 4'!$A$5:$Y$292,'Data Tab 4'!X$1,FALSE)</f>
        <v>0.20265780730897009</v>
      </c>
      <c r="R33" s="6">
        <f>VLOOKUP(Control!$H$16&amp;Control!$E$4&amp;$B33,'Data Tab 4'!$A$5:$Y$292,'Data Tab 4'!Y$1,FALSE)</f>
        <v>1</v>
      </c>
      <c r="S33" s="10"/>
      <c r="T33" s="6">
        <f>VLOOKUP(Control!$H$16&amp;Control!$E$5&amp;$B33,'Data Tab 4'!$A$5:$Y$292,'Data Tab 4'!S$1,FALSE)</f>
        <v>0.14219474497681608</v>
      </c>
      <c r="U33" s="6">
        <f>VLOOKUP(Control!$H$16&amp;Control!$E$5&amp;$B33,'Data Tab 4'!$A$5:$Y$292,'Data Tab 4'!T$1,FALSE)</f>
        <v>0.11128284389489954</v>
      </c>
      <c r="V33" s="6">
        <f>VLOOKUP(Control!$H$16&amp;Control!$E$5&amp;$B33,'Data Tab 4'!$A$5:$Y$292,'Data Tab 4'!U$1,FALSE)</f>
        <v>0.21020092735703247</v>
      </c>
      <c r="W33" s="6">
        <f>VLOOKUP(Control!$H$16&amp;Control!$E$5&amp;$B33,'Data Tab 4'!$A$5:$Y$292,'Data Tab 4'!V$1,FALSE)</f>
        <v>0.17465224111282845</v>
      </c>
      <c r="X33" s="6">
        <f>VLOOKUP(Control!$H$16&amp;Control!$E$5&amp;$B33,'Data Tab 4'!$A$5:$Y$292,'Data Tab 4'!W$1,FALSE)</f>
        <v>0.15610510046367851</v>
      </c>
      <c r="Y33" s="6">
        <f>VLOOKUP(Control!$H$16&amp;Control!$E$5&amp;$B33,'Data Tab 4'!$A$5:$Y$292,'Data Tab 4'!X$1,FALSE)</f>
        <v>0.205564142194745</v>
      </c>
      <c r="Z33" s="54">
        <f>VLOOKUP(Control!$H$16&amp;Control!$E$5&amp;$B33,'Data Tab 4'!$A$5:$Y$292,'Data Tab 4'!Y$1,FALSE)</f>
        <v>1</v>
      </c>
      <c r="AA33" s="68"/>
      <c r="AB33" s="68"/>
      <c r="AC33" s="68"/>
      <c r="AD33" s="68"/>
      <c r="AE33" s="68"/>
      <c r="AF33" s="68"/>
      <c r="AG33" s="68"/>
      <c r="AH33" s="68"/>
      <c r="AI33" s="68"/>
      <c r="AJ33" s="68"/>
      <c r="AK33" s="68"/>
      <c r="AL33" s="68"/>
      <c r="AM33" s="68"/>
      <c r="AN33" s="68"/>
      <c r="AO33" s="68"/>
      <c r="AP33" s="68"/>
      <c r="AQ33" s="68"/>
      <c r="AR33" s="68"/>
      <c r="AS33" s="68"/>
      <c r="AT33" s="68"/>
      <c r="AU33" s="68"/>
      <c r="AV33" s="68"/>
      <c r="AW33" s="68"/>
    </row>
    <row r="34" spans="2:49" x14ac:dyDescent="0.25">
      <c r="B34" s="21" t="s">
        <v>20</v>
      </c>
      <c r="C34" s="10"/>
      <c r="D34" s="5">
        <f>VLOOKUP(Control!$H$16&amp;Control!$E$3&amp;$B34,'Data Tab 4'!$A$5:$Y$292,'Data Tab 4'!S$1,FALSE)</f>
        <v>0.1504613200851668</v>
      </c>
      <c r="E34" s="5">
        <f>VLOOKUP(Control!$H$16&amp;Control!$E$3&amp;$B34,'Data Tab 4'!$A$5:$Y$292,'Data Tab 4'!T$1,FALSE)</f>
        <v>0.11284599006387509</v>
      </c>
      <c r="F34" s="5">
        <f>VLOOKUP(Control!$H$16&amp;Control!$E$3&amp;$B34,'Data Tab 4'!$A$5:$Y$292,'Data Tab 4'!U$1,FALSE)</f>
        <v>0.2008516678495387</v>
      </c>
      <c r="G34" s="5">
        <f>VLOOKUP(Control!$H$16&amp;Control!$E$3&amp;$B34,'Data Tab 4'!$A$5:$Y$292,'Data Tab 4'!V$1,FALSE)</f>
        <v>0.24875798438608945</v>
      </c>
      <c r="H34" s="5">
        <f>VLOOKUP(Control!$H$16&amp;Control!$E$3&amp;$B34,'Data Tab 4'!$A$5:$Y$292,'Data Tab 4'!W$1,FALSE)</f>
        <v>0.17920511000709724</v>
      </c>
      <c r="I34" s="5">
        <f>VLOOKUP(Control!$H$16&amp;Control!$E$3&amp;$B34,'Data Tab 4'!$A$5:$Y$292,'Data Tab 4'!X$1,FALSE)</f>
        <v>0.1078779276082328</v>
      </c>
      <c r="J34" s="5">
        <f>VLOOKUP(Control!$H$16&amp;Control!$E$3&amp;$B34,'Data Tab 4'!$A$5:$Y$292,'Data Tab 4'!Y$1,FALSE)</f>
        <v>1</v>
      </c>
      <c r="K34" s="10"/>
      <c r="L34" s="5">
        <f>VLOOKUP(Control!$H$16&amp;Control!$E$4&amp;$B34,'Data Tab 4'!$A$5:$Y$292,'Data Tab 4'!S$1,FALSE)</f>
        <v>0.16507042253521126</v>
      </c>
      <c r="M34" s="5">
        <f>VLOOKUP(Control!$H$16&amp;Control!$E$4&amp;$B34,'Data Tab 4'!$A$5:$Y$292,'Data Tab 4'!T$1,FALSE)</f>
        <v>0.12600938967136152</v>
      </c>
      <c r="N34" s="5">
        <f>VLOOKUP(Control!$H$16&amp;Control!$E$4&amp;$B34,'Data Tab 4'!$A$5:$Y$292,'Data Tab 4'!U$1,FALSE)</f>
        <v>0.24863849765258217</v>
      </c>
      <c r="O34" s="5">
        <f>VLOOKUP(Control!$H$16&amp;Control!$E$4&amp;$B34,'Data Tab 4'!$A$5:$Y$292,'Data Tab 4'!V$1,FALSE)</f>
        <v>0.25953051643192493</v>
      </c>
      <c r="P34" s="5">
        <f>VLOOKUP(Control!$H$16&amp;Control!$E$4&amp;$B34,'Data Tab 4'!$A$5:$Y$292,'Data Tab 4'!W$1,FALSE)</f>
        <v>0.13070422535211268</v>
      </c>
      <c r="Q34" s="5">
        <f>VLOOKUP(Control!$H$16&amp;Control!$E$4&amp;$B34,'Data Tab 4'!$A$5:$Y$292,'Data Tab 4'!X$1,FALSE)</f>
        <v>7.0046948356807512E-2</v>
      </c>
      <c r="R34" s="5">
        <f>VLOOKUP(Control!$H$16&amp;Control!$E$4&amp;$B34,'Data Tab 4'!$A$5:$Y$292,'Data Tab 4'!Y$1,FALSE)</f>
        <v>1</v>
      </c>
      <c r="S34" s="10"/>
      <c r="T34" s="5">
        <f>VLOOKUP(Control!$H$16&amp;Control!$E$5&amp;$B34,'Data Tab 4'!$A$5:$Y$292,'Data Tab 4'!S$1,FALSE)</f>
        <v>0.16001473658356868</v>
      </c>
      <c r="U34" s="5">
        <f>VLOOKUP(Control!$H$16&amp;Control!$E$5&amp;$B34,'Data Tab 4'!$A$5:$Y$292,'Data Tab 4'!T$1,FALSE)</f>
        <v>0.12145400957877932</v>
      </c>
      <c r="V34" s="5">
        <f>VLOOKUP(Control!$H$16&amp;Control!$E$5&amp;$B34,'Data Tab 4'!$A$5:$Y$292,'Data Tab 4'!U$1,FALSE)</f>
        <v>0.23210119120717182</v>
      </c>
      <c r="W34" s="5">
        <f>VLOOKUP(Control!$H$16&amp;Control!$E$5&amp;$B34,'Data Tab 4'!$A$5:$Y$292,'Data Tab 4'!V$1,FALSE)</f>
        <v>0.25580252978017931</v>
      </c>
      <c r="X34" s="5">
        <f>VLOOKUP(Control!$H$16&amp;Control!$E$5&amp;$B34,'Data Tab 4'!$A$5:$Y$292,'Data Tab 4'!W$1,FALSE)</f>
        <v>0.14748864055016578</v>
      </c>
      <c r="Y34" s="5">
        <f>VLOOKUP(Control!$H$16&amp;Control!$E$5&amp;$B34,'Data Tab 4'!$A$5:$Y$292,'Data Tab 4'!X$1,FALSE)</f>
        <v>8.3138892300135089E-2</v>
      </c>
      <c r="Z34" s="53">
        <f>VLOOKUP(Control!$H$16&amp;Control!$E$5&amp;$B34,'Data Tab 4'!$A$5:$Y$292,'Data Tab 4'!Y$1,FALSE)</f>
        <v>1</v>
      </c>
      <c r="AA34" s="68"/>
      <c r="AB34" s="68"/>
      <c r="AC34" s="68"/>
      <c r="AD34" s="68"/>
      <c r="AE34" s="68"/>
      <c r="AF34" s="68"/>
      <c r="AG34" s="68"/>
      <c r="AH34" s="68"/>
      <c r="AI34" s="68"/>
      <c r="AJ34" s="68"/>
      <c r="AK34" s="68"/>
      <c r="AL34" s="68"/>
      <c r="AM34" s="68"/>
      <c r="AN34" s="68"/>
      <c r="AO34" s="68"/>
      <c r="AP34" s="68"/>
      <c r="AQ34" s="68"/>
      <c r="AR34" s="68"/>
      <c r="AS34" s="68"/>
      <c r="AT34" s="68"/>
      <c r="AU34" s="68"/>
      <c r="AV34" s="68"/>
      <c r="AW34" s="68"/>
    </row>
    <row r="35" spans="2:49" x14ac:dyDescent="0.25">
      <c r="B35" s="22" t="s">
        <v>21</v>
      </c>
      <c r="C35" s="10"/>
      <c r="D35" s="6">
        <f>VLOOKUP(Control!$H$16&amp;Control!$E$3&amp;$B35,'Data Tab 4'!$A$5:$Y$292,'Data Tab 4'!S$1,FALSE)</f>
        <v>0.19731685257763037</v>
      </c>
      <c r="E35" s="6">
        <f>VLOOKUP(Control!$H$16&amp;Control!$E$3&amp;$B35,'Data Tab 4'!$A$5:$Y$292,'Data Tab 4'!T$1,FALSE)</f>
        <v>0.14727163099186011</v>
      </c>
      <c r="F35" s="6">
        <f>VLOOKUP(Control!$H$16&amp;Control!$E$3&amp;$B35,'Data Tab 4'!$A$5:$Y$292,'Data Tab 4'!U$1,FALSE)</f>
        <v>0.24434730177871575</v>
      </c>
      <c r="G35" s="6">
        <f>VLOOKUP(Control!$H$16&amp;Control!$E$3&amp;$B35,'Data Tab 4'!$A$5:$Y$292,'Data Tab 4'!V$1,FALSE)</f>
        <v>0.22897196261682243</v>
      </c>
      <c r="H35" s="6">
        <f>VLOOKUP(Control!$H$16&amp;Control!$E$3&amp;$B35,'Data Tab 4'!$A$5:$Y$292,'Data Tab 4'!W$1,FALSE)</f>
        <v>0.11501356647573109</v>
      </c>
      <c r="I35" s="6">
        <f>VLOOKUP(Control!$H$16&amp;Control!$E$3&amp;$B35,'Data Tab 4'!$A$5:$Y$292,'Data Tab 4'!X$1,FALSE)</f>
        <v>6.7078685559240278E-2</v>
      </c>
      <c r="J35" s="6">
        <f>VLOOKUP(Control!$H$16&amp;Control!$E$3&amp;$B35,'Data Tab 4'!$A$5:$Y$292,'Data Tab 4'!Y$1,FALSE)</f>
        <v>1</v>
      </c>
      <c r="K35" s="10"/>
      <c r="L35" s="6">
        <f>VLOOKUP(Control!$H$16&amp;Control!$E$4&amp;$B35,'Data Tab 4'!$A$5:$Y$292,'Data Tab 4'!S$1,FALSE)</f>
        <v>0.12522888305071253</v>
      </c>
      <c r="M35" s="6">
        <f>VLOOKUP(Control!$H$16&amp;Control!$E$4&amp;$B35,'Data Tab 4'!$A$5:$Y$292,'Data Tab 4'!T$1,FALSE)</f>
        <v>0.10381339065361038</v>
      </c>
      <c r="N35" s="6">
        <f>VLOOKUP(Control!$H$16&amp;Control!$E$4&amp;$B35,'Data Tab 4'!$A$5:$Y$292,'Data Tab 4'!U$1,FALSE)</f>
        <v>0.22139957009792213</v>
      </c>
      <c r="O35" s="6">
        <f>VLOOKUP(Control!$H$16&amp;Control!$E$4&amp;$B35,'Data Tab 4'!$A$5:$Y$292,'Data Tab 4'!V$1,FALSE)</f>
        <v>0.2717936470026272</v>
      </c>
      <c r="P35" s="6">
        <f>VLOOKUP(Control!$H$16&amp;Control!$E$4&amp;$B35,'Data Tab 4'!$A$5:$Y$292,'Data Tab 4'!W$1,FALSE)</f>
        <v>0.17713557837751773</v>
      </c>
      <c r="Q35" s="6">
        <f>VLOOKUP(Control!$H$16&amp;Control!$E$4&amp;$B35,'Data Tab 4'!$A$5:$Y$292,'Data Tab 4'!X$1,FALSE)</f>
        <v>0.10062893081761005</v>
      </c>
      <c r="R35" s="6">
        <f>VLOOKUP(Control!$H$16&amp;Control!$E$4&amp;$B35,'Data Tab 4'!$A$5:$Y$292,'Data Tab 4'!Y$1,FALSE)</f>
        <v>1</v>
      </c>
      <c r="S35" s="10"/>
      <c r="T35" s="6">
        <f>VLOOKUP(Control!$H$16&amp;Control!$E$5&amp;$B35,'Data Tab 4'!$A$5:$Y$292,'Data Tab 4'!S$1,FALSE)</f>
        <v>0.15014326647564469</v>
      </c>
      <c r="U35" s="6">
        <f>VLOOKUP(Control!$H$16&amp;Control!$E$5&amp;$B35,'Data Tab 4'!$A$5:$Y$292,'Data Tab 4'!T$1,FALSE)</f>
        <v>0.11883302943474863</v>
      </c>
      <c r="V35" s="6">
        <f>VLOOKUP(Control!$H$16&amp;Control!$E$5&amp;$B35,'Data Tab 4'!$A$5:$Y$292,'Data Tab 4'!U$1,FALSE)</f>
        <v>0.22933055483198753</v>
      </c>
      <c r="W35" s="6">
        <f>VLOOKUP(Control!$H$16&amp;Control!$E$5&amp;$B35,'Data Tab 4'!$A$5:$Y$292,'Data Tab 4'!V$1,FALSE)</f>
        <v>0.25699400885647306</v>
      </c>
      <c r="X35" s="6">
        <f>VLOOKUP(Control!$H$16&amp;Control!$E$5&amp;$B35,'Data Tab 4'!$A$5:$Y$292,'Data Tab 4'!W$1,FALSE)</f>
        <v>0.15566553790049492</v>
      </c>
      <c r="Y35" s="6">
        <f>VLOOKUP(Control!$H$16&amp;Control!$E$5&amp;$B35,'Data Tab 4'!$A$5:$Y$292,'Data Tab 4'!X$1,FALSE)</f>
        <v>8.9033602500651218E-2</v>
      </c>
      <c r="Z35" s="54">
        <f>VLOOKUP(Control!$H$16&amp;Control!$E$5&amp;$B35,'Data Tab 4'!$A$5:$Y$292,'Data Tab 4'!Y$1,FALSE)</f>
        <v>1</v>
      </c>
      <c r="AA35" s="68"/>
      <c r="AB35" s="68"/>
      <c r="AC35" s="68"/>
      <c r="AD35" s="68"/>
      <c r="AE35" s="68"/>
      <c r="AF35" s="68"/>
      <c r="AG35" s="68"/>
      <c r="AH35" s="68"/>
      <c r="AI35" s="68"/>
      <c r="AJ35" s="68"/>
      <c r="AK35" s="68"/>
      <c r="AL35" s="68"/>
      <c r="AM35" s="68"/>
      <c r="AN35" s="68"/>
      <c r="AO35" s="68"/>
      <c r="AP35" s="68"/>
      <c r="AQ35" s="68"/>
      <c r="AR35" s="68"/>
      <c r="AS35" s="68"/>
      <c r="AT35" s="68"/>
      <c r="AU35" s="68"/>
      <c r="AV35" s="68"/>
      <c r="AW35" s="68"/>
    </row>
    <row r="36" spans="2:49" x14ac:dyDescent="0.25">
      <c r="B36" s="21" t="s">
        <v>22</v>
      </c>
      <c r="C36" s="10"/>
      <c r="D36" s="5">
        <f>VLOOKUP(Control!$H$16&amp;Control!$E$3&amp;$B36,'Data Tab 4'!$A$5:$Y$292,'Data Tab 4'!S$1,FALSE)</f>
        <v>0.19483341380975375</v>
      </c>
      <c r="E36" s="5">
        <f>VLOOKUP(Control!$H$16&amp;Control!$E$3&amp;$B36,'Data Tab 4'!$A$5:$Y$292,'Data Tab 4'!T$1,FALSE)</f>
        <v>0.14051183003380008</v>
      </c>
      <c r="F36" s="5">
        <f>VLOOKUP(Control!$H$16&amp;Control!$E$3&amp;$B36,'Data Tab 4'!$A$5:$Y$292,'Data Tab 4'!U$1,FALSE)</f>
        <v>0.26098503138580392</v>
      </c>
      <c r="G36" s="5">
        <f>VLOOKUP(Control!$H$16&amp;Control!$E$3&amp;$B36,'Data Tab 4'!$A$5:$Y$292,'Data Tab 4'!V$1,FALSE)</f>
        <v>0.24987928536938678</v>
      </c>
      <c r="H36" s="5">
        <f>VLOOKUP(Control!$H$16&amp;Control!$E$3&amp;$B36,'Data Tab 4'!$A$5:$Y$292,'Data Tab 4'!W$1,FALSE)</f>
        <v>0.10502172863351038</v>
      </c>
      <c r="I36" s="5">
        <f>VLOOKUP(Control!$H$16&amp;Control!$E$3&amp;$B36,'Data Tab 4'!$A$5:$Y$292,'Data Tab 4'!X$1,FALSE)</f>
        <v>4.8768710767745048E-2</v>
      </c>
      <c r="J36" s="5">
        <f>VLOOKUP(Control!$H$16&amp;Control!$E$3&amp;$B36,'Data Tab 4'!$A$5:$Y$292,'Data Tab 4'!Y$1,FALSE)</f>
        <v>1</v>
      </c>
      <c r="K36" s="10"/>
      <c r="L36" s="5">
        <f>VLOOKUP(Control!$H$16&amp;Control!$E$4&amp;$B36,'Data Tab 4'!$A$5:$Y$292,'Data Tab 4'!S$1,FALSE)</f>
        <v>0.12250185048112511</v>
      </c>
      <c r="M36" s="5">
        <f>VLOOKUP(Control!$H$16&amp;Control!$E$4&amp;$B36,'Data Tab 4'!$A$5:$Y$292,'Data Tab 4'!T$1,FALSE)</f>
        <v>9.3079200592153966E-2</v>
      </c>
      <c r="N36" s="5">
        <f>VLOOKUP(Control!$H$16&amp;Control!$E$4&amp;$B36,'Data Tab 4'!$A$5:$Y$292,'Data Tab 4'!U$1,FALSE)</f>
        <v>0.20521835677276093</v>
      </c>
      <c r="O36" s="5">
        <f>VLOOKUP(Control!$H$16&amp;Control!$E$4&amp;$B36,'Data Tab 4'!$A$5:$Y$292,'Data Tab 4'!V$1,FALSE)</f>
        <v>0.25999259807549963</v>
      </c>
      <c r="P36" s="5">
        <f>VLOOKUP(Control!$H$16&amp;Control!$E$4&amp;$B36,'Data Tab 4'!$A$5:$Y$292,'Data Tab 4'!W$1,FALSE)</f>
        <v>0.18689859363434494</v>
      </c>
      <c r="Q36" s="5">
        <f>VLOOKUP(Control!$H$16&amp;Control!$E$4&amp;$B36,'Data Tab 4'!$A$5:$Y$292,'Data Tab 4'!X$1,FALSE)</f>
        <v>0.13230940044411546</v>
      </c>
      <c r="R36" s="5">
        <f>VLOOKUP(Control!$H$16&amp;Control!$E$4&amp;$B36,'Data Tab 4'!$A$5:$Y$292,'Data Tab 4'!Y$1,FALSE)</f>
        <v>1</v>
      </c>
      <c r="S36" s="10"/>
      <c r="T36" s="5">
        <f>VLOOKUP(Control!$H$16&amp;Control!$E$5&amp;$B36,'Data Tab 4'!$A$5:$Y$292,'Data Tab 4'!S$1,FALSE)</f>
        <v>0.15388644458411901</v>
      </c>
      <c r="U36" s="5">
        <f>VLOOKUP(Control!$H$16&amp;Control!$E$5&amp;$B36,'Data Tab 4'!$A$5:$Y$292,'Data Tab 4'!T$1,FALSE)</f>
        <v>0.11366017179970668</v>
      </c>
      <c r="V36" s="5">
        <f>VLOOKUP(Control!$H$16&amp;Control!$E$5&amp;$B36,'Data Tab 4'!$A$5:$Y$292,'Data Tab 4'!U$1,FALSE)</f>
        <v>0.22941546197360152</v>
      </c>
      <c r="W36" s="5">
        <f>VLOOKUP(Control!$H$16&amp;Control!$E$5&amp;$B36,'Data Tab 4'!$A$5:$Y$292,'Data Tab 4'!V$1,FALSE)</f>
        <v>0.25560444165095331</v>
      </c>
      <c r="X36" s="5">
        <f>VLOOKUP(Control!$H$16&amp;Control!$E$5&amp;$B36,'Data Tab 4'!$A$5:$Y$292,'Data Tab 4'!W$1,FALSE)</f>
        <v>0.15137230253509323</v>
      </c>
      <c r="Y36" s="5">
        <f>VLOOKUP(Control!$H$16&amp;Control!$E$5&amp;$B36,'Data Tab 4'!$A$5:$Y$292,'Data Tab 4'!X$1,FALSE)</f>
        <v>9.60611774565263E-2</v>
      </c>
      <c r="Z36" s="53">
        <f>VLOOKUP(Control!$H$16&amp;Control!$E$5&amp;$B36,'Data Tab 4'!$A$5:$Y$292,'Data Tab 4'!Y$1,FALSE)</f>
        <v>1</v>
      </c>
      <c r="AA36" s="68"/>
      <c r="AB36" s="68"/>
      <c r="AC36" s="68"/>
      <c r="AD36" s="68"/>
      <c r="AE36" s="68"/>
      <c r="AF36" s="68"/>
      <c r="AG36" s="68"/>
      <c r="AH36" s="68"/>
      <c r="AI36" s="68"/>
      <c r="AJ36" s="68"/>
      <c r="AK36" s="68"/>
      <c r="AL36" s="68"/>
      <c r="AM36" s="68"/>
      <c r="AN36" s="68"/>
      <c r="AO36" s="68"/>
      <c r="AP36" s="68"/>
      <c r="AQ36" s="68"/>
      <c r="AR36" s="68"/>
      <c r="AS36" s="68"/>
      <c r="AT36" s="68"/>
      <c r="AU36" s="68"/>
      <c r="AV36" s="68"/>
      <c r="AW36" s="68"/>
    </row>
    <row r="37" spans="2:49" x14ac:dyDescent="0.25">
      <c r="B37" s="22" t="s">
        <v>23</v>
      </c>
      <c r="C37" s="10"/>
      <c r="D37" s="6">
        <f>VLOOKUP(Control!$H$16&amp;Control!$E$3&amp;$B37,'Data Tab 4'!$A$5:$Y$292,'Data Tab 4'!S$1,FALSE)</f>
        <v>0.16738022426095819</v>
      </c>
      <c r="E37" s="6">
        <f>VLOOKUP(Control!$H$16&amp;Control!$E$3&amp;$B37,'Data Tab 4'!$A$5:$Y$292,'Data Tab 4'!T$1,FALSE)</f>
        <v>0.1310907237512742</v>
      </c>
      <c r="F37" s="6">
        <f>VLOOKUP(Control!$H$16&amp;Control!$E$3&amp;$B37,'Data Tab 4'!$A$5:$Y$292,'Data Tab 4'!U$1,FALSE)</f>
        <v>0.24770642201834861</v>
      </c>
      <c r="G37" s="6">
        <f>VLOOKUP(Control!$H$16&amp;Control!$E$3&amp;$B37,'Data Tab 4'!$A$5:$Y$292,'Data Tab 4'!V$1,FALSE)</f>
        <v>0.27135575942915391</v>
      </c>
      <c r="H37" s="6">
        <f>VLOOKUP(Control!$H$16&amp;Control!$E$3&amp;$B37,'Data Tab 4'!$A$5:$Y$292,'Data Tab 4'!W$1,FALSE)</f>
        <v>0.1198776758409786</v>
      </c>
      <c r="I37" s="6">
        <f>VLOOKUP(Control!$H$16&amp;Control!$E$3&amp;$B37,'Data Tab 4'!$A$5:$Y$292,'Data Tab 4'!X$1,FALSE)</f>
        <v>6.2589194699286435E-2</v>
      </c>
      <c r="J37" s="6">
        <f>VLOOKUP(Control!$H$16&amp;Control!$E$3&amp;$B37,'Data Tab 4'!$A$5:$Y$292,'Data Tab 4'!Y$1,FALSE)</f>
        <v>1</v>
      </c>
      <c r="K37" s="10"/>
      <c r="L37" s="6">
        <f>VLOOKUP(Control!$H$16&amp;Control!$E$4&amp;$B37,'Data Tab 4'!$A$5:$Y$292,'Data Tab 4'!S$1,FALSE)</f>
        <v>0.11426380368098159</v>
      </c>
      <c r="M37" s="6">
        <f>VLOOKUP(Control!$H$16&amp;Control!$E$4&amp;$B37,'Data Tab 4'!$A$5:$Y$292,'Data Tab 4'!T$1,FALSE)</f>
        <v>8.0713190184049086E-2</v>
      </c>
      <c r="N37" s="6">
        <f>VLOOKUP(Control!$H$16&amp;Control!$E$4&amp;$B37,'Data Tab 4'!$A$5:$Y$292,'Data Tab 4'!U$1,FALSE)</f>
        <v>0.20034509202453987</v>
      </c>
      <c r="O37" s="6">
        <f>VLOOKUP(Control!$H$16&amp;Control!$E$4&amp;$B37,'Data Tab 4'!$A$5:$Y$292,'Data Tab 4'!V$1,FALSE)</f>
        <v>0.27108895705521474</v>
      </c>
      <c r="P37" s="6">
        <f>VLOOKUP(Control!$H$16&amp;Control!$E$4&amp;$B37,'Data Tab 4'!$A$5:$Y$292,'Data Tab 4'!W$1,FALSE)</f>
        <v>0.2026457055214724</v>
      </c>
      <c r="Q37" s="6">
        <f>VLOOKUP(Control!$H$16&amp;Control!$E$4&amp;$B37,'Data Tab 4'!$A$5:$Y$292,'Data Tab 4'!X$1,FALSE)</f>
        <v>0.13094325153374234</v>
      </c>
      <c r="R37" s="6">
        <f>VLOOKUP(Control!$H$16&amp;Control!$E$4&amp;$B37,'Data Tab 4'!$A$5:$Y$292,'Data Tab 4'!Y$1,FALSE)</f>
        <v>1</v>
      </c>
      <c r="S37" s="10"/>
      <c r="T37" s="6">
        <f>VLOOKUP(Control!$H$16&amp;Control!$E$5&amp;$B37,'Data Tab 4'!$A$5:$Y$292,'Data Tab 4'!S$1,FALSE)</f>
        <v>0.14000592826795771</v>
      </c>
      <c r="U37" s="6">
        <f>VLOOKUP(Control!$H$16&amp;Control!$E$5&amp;$B37,'Data Tab 4'!$A$5:$Y$292,'Data Tab 4'!T$1,FALSE)</f>
        <v>0.10512795178342062</v>
      </c>
      <c r="V37" s="6">
        <f>VLOOKUP(Control!$H$16&amp;Control!$E$5&amp;$B37,'Data Tab 4'!$A$5:$Y$292,'Data Tab 4'!U$1,FALSE)</f>
        <v>0.22329809307380696</v>
      </c>
      <c r="W37" s="6">
        <f>VLOOKUP(Control!$H$16&amp;Control!$E$5&amp;$B37,'Data Tab 4'!$A$5:$Y$292,'Data Tab 4'!V$1,FALSE)</f>
        <v>0.27121825906530977</v>
      </c>
      <c r="X37" s="6">
        <f>VLOOKUP(Control!$H$16&amp;Control!$E$5&amp;$B37,'Data Tab 4'!$A$5:$Y$292,'Data Tab 4'!W$1,FALSE)</f>
        <v>0.16253334650726212</v>
      </c>
      <c r="Y37" s="6">
        <f>VLOOKUP(Control!$H$16&amp;Control!$E$5&amp;$B37,'Data Tab 4'!$A$5:$Y$292,'Data Tab 4'!X$1,FALSE)</f>
        <v>9.7816421302242856E-2</v>
      </c>
      <c r="Z37" s="54">
        <f>VLOOKUP(Control!$H$16&amp;Control!$E$5&amp;$B37,'Data Tab 4'!$A$5:$Y$292,'Data Tab 4'!Y$1,FALSE)</f>
        <v>1</v>
      </c>
      <c r="AA37" s="68"/>
      <c r="AB37" s="68"/>
      <c r="AC37" s="68"/>
      <c r="AD37" s="68"/>
      <c r="AE37" s="68"/>
      <c r="AF37" s="68"/>
      <c r="AG37" s="68"/>
      <c r="AH37" s="68"/>
      <c r="AI37" s="68"/>
      <c r="AJ37" s="68"/>
      <c r="AK37" s="68"/>
      <c r="AL37" s="68"/>
      <c r="AM37" s="68"/>
      <c r="AN37" s="68"/>
      <c r="AO37" s="68"/>
      <c r="AP37" s="68"/>
      <c r="AQ37" s="68"/>
      <c r="AR37" s="68"/>
      <c r="AS37" s="68"/>
      <c r="AT37" s="68"/>
      <c r="AU37" s="68"/>
      <c r="AV37" s="68"/>
      <c r="AW37" s="68"/>
    </row>
    <row r="38" spans="2:49" x14ac:dyDescent="0.25">
      <c r="B38" s="21" t="s">
        <v>24</v>
      </c>
      <c r="C38" s="10"/>
      <c r="D38" s="5">
        <f>VLOOKUP(Control!$H$16&amp;Control!$E$3&amp;$B38,'Data Tab 4'!$A$5:$Y$292,'Data Tab 4'!S$1,FALSE)</f>
        <v>0.13485513608428448</v>
      </c>
      <c r="E38" s="5">
        <f>VLOOKUP(Control!$H$16&amp;Control!$E$3&amp;$B38,'Data Tab 4'!$A$5:$Y$292,'Data Tab 4'!T$1,FALSE)</f>
        <v>0.1086918349429324</v>
      </c>
      <c r="F38" s="5">
        <f>VLOOKUP(Control!$H$16&amp;Control!$E$3&amp;$B38,'Data Tab 4'!$A$5:$Y$292,'Data Tab 4'!U$1,FALSE)</f>
        <v>0.20860403863037752</v>
      </c>
      <c r="G38" s="5">
        <f>VLOOKUP(Control!$H$16&amp;Control!$E$3&amp;$B38,'Data Tab 4'!$A$5:$Y$292,'Data Tab 4'!V$1,FALSE)</f>
        <v>0.28437225636523267</v>
      </c>
      <c r="H38" s="5">
        <f>VLOOKUP(Control!$H$16&amp;Control!$E$3&amp;$B38,'Data Tab 4'!$A$5:$Y$292,'Data Tab 4'!W$1,FALSE)</f>
        <v>0.1719929762949956</v>
      </c>
      <c r="I38" s="5">
        <f>VLOOKUP(Control!$H$16&amp;Control!$E$3&amp;$B38,'Data Tab 4'!$A$5:$Y$292,'Data Tab 4'!X$1,FALSE)</f>
        <v>9.1483757682177341E-2</v>
      </c>
      <c r="J38" s="5">
        <f>VLOOKUP(Control!$H$16&amp;Control!$E$3&amp;$B38,'Data Tab 4'!$A$5:$Y$292,'Data Tab 4'!Y$1,FALSE)</f>
        <v>1</v>
      </c>
      <c r="K38" s="10"/>
      <c r="L38" s="5">
        <f>VLOOKUP(Control!$H$16&amp;Control!$E$4&amp;$B38,'Data Tab 4'!$A$5:$Y$292,'Data Tab 4'!S$1,FALSE)</f>
        <v>0.12317327766179541</v>
      </c>
      <c r="M38" s="5">
        <f>VLOOKUP(Control!$H$16&amp;Control!$E$4&amp;$B38,'Data Tab 4'!$A$5:$Y$292,'Data Tab 4'!T$1,FALSE)</f>
        <v>8.3594293667362554E-2</v>
      </c>
      <c r="N38" s="5">
        <f>VLOOKUP(Control!$H$16&amp;Control!$E$4&amp;$B38,'Data Tab 4'!$A$5:$Y$292,'Data Tab 4'!U$1,FALSE)</f>
        <v>0.18119345859429367</v>
      </c>
      <c r="O38" s="5">
        <f>VLOOKUP(Control!$H$16&amp;Control!$E$4&amp;$B38,'Data Tab 4'!$A$5:$Y$292,'Data Tab 4'!V$1,FALSE)</f>
        <v>0.24739039665970772</v>
      </c>
      <c r="P38" s="5">
        <f>VLOOKUP(Control!$H$16&amp;Control!$E$4&amp;$B38,'Data Tab 4'!$A$5:$Y$292,'Data Tab 4'!W$1,FALSE)</f>
        <v>0.19511134307585246</v>
      </c>
      <c r="Q38" s="5">
        <f>VLOOKUP(Control!$H$16&amp;Control!$E$4&amp;$B38,'Data Tab 4'!$A$5:$Y$292,'Data Tab 4'!X$1,FALSE)</f>
        <v>0.16953723034098817</v>
      </c>
      <c r="R38" s="5">
        <f>VLOOKUP(Control!$H$16&amp;Control!$E$4&amp;$B38,'Data Tab 4'!$A$5:$Y$292,'Data Tab 4'!Y$1,FALSE)</f>
        <v>1</v>
      </c>
      <c r="S38" s="10"/>
      <c r="T38" s="5">
        <f>VLOOKUP(Control!$H$16&amp;Control!$E$5&amp;$B38,'Data Tab 4'!$A$5:$Y$292,'Data Tab 4'!S$1,FALSE)</f>
        <v>0.12898715371843048</v>
      </c>
      <c r="U38" s="5">
        <f>VLOOKUP(Control!$H$16&amp;Control!$E$5&amp;$B38,'Data Tab 4'!$A$5:$Y$292,'Data Tab 4'!T$1,FALSE)</f>
        <v>9.6084942759765785E-2</v>
      </c>
      <c r="V38" s="5">
        <f>VLOOKUP(Control!$H$16&amp;Control!$E$5&amp;$B38,'Data Tab 4'!$A$5:$Y$292,'Data Tab 4'!U$1,FALSE)</f>
        <v>0.1948352704710303</v>
      </c>
      <c r="W38" s="5">
        <f>VLOOKUP(Control!$H$16&amp;Control!$E$5&amp;$B38,'Data Tab 4'!$A$5:$Y$292,'Data Tab 4'!V$1,FALSE)</f>
        <v>0.26579568295027528</v>
      </c>
      <c r="X38" s="5">
        <f>VLOOKUP(Control!$H$16&amp;Control!$E$5&amp;$B38,'Data Tab 4'!$A$5:$Y$292,'Data Tab 4'!W$1,FALSE)</f>
        <v>0.18360569780651925</v>
      </c>
      <c r="Y38" s="5">
        <f>VLOOKUP(Control!$H$16&amp;Control!$E$5&amp;$B38,'Data Tab 4'!$A$5:$Y$292,'Data Tab 4'!X$1,FALSE)</f>
        <v>0.13069125229397885</v>
      </c>
      <c r="Z38" s="53">
        <f>VLOOKUP(Control!$H$16&amp;Control!$E$5&amp;$B38,'Data Tab 4'!$A$5:$Y$292,'Data Tab 4'!Y$1,FALSE)</f>
        <v>1</v>
      </c>
      <c r="AA38" s="68"/>
      <c r="AB38" s="68"/>
      <c r="AC38" s="68"/>
      <c r="AD38" s="68"/>
      <c r="AE38" s="68"/>
      <c r="AF38" s="68"/>
      <c r="AG38" s="68"/>
      <c r="AH38" s="68"/>
      <c r="AI38" s="68"/>
      <c r="AJ38" s="68"/>
      <c r="AK38" s="68"/>
      <c r="AL38" s="68"/>
      <c r="AM38" s="68"/>
      <c r="AN38" s="68"/>
      <c r="AO38" s="68"/>
      <c r="AP38" s="68"/>
      <c r="AQ38" s="68"/>
      <c r="AR38" s="68"/>
      <c r="AS38" s="68"/>
      <c r="AT38" s="68"/>
      <c r="AU38" s="68"/>
      <c r="AV38" s="68"/>
      <c r="AW38" s="68"/>
    </row>
    <row r="39" spans="2:49" x14ac:dyDescent="0.25">
      <c r="B39" s="20" t="s">
        <v>6</v>
      </c>
      <c r="C39" s="10"/>
      <c r="D39" s="7">
        <f>VLOOKUP(Control!$H$16&amp;Control!$E$3&amp;$B39,'Data Tab 4'!$A$5:$Y$292,'Data Tab 4'!S$1,FALSE)</f>
        <v>0.16317000986517594</v>
      </c>
      <c r="E39" s="7">
        <f>VLOOKUP(Control!$H$16&amp;Control!$E$3&amp;$B39,'Data Tab 4'!$A$5:$Y$292,'Data Tab 4'!T$1,FALSE)</f>
        <v>0.12545215389674449</v>
      </c>
      <c r="F39" s="7">
        <f>VLOOKUP(Control!$H$16&amp;Control!$E$3&amp;$B39,'Data Tab 4'!$A$5:$Y$292,'Data Tab 4'!U$1,FALSE)</f>
        <v>0.22949687602762248</v>
      </c>
      <c r="G39" s="7">
        <f>VLOOKUP(Control!$H$16&amp;Control!$E$3&amp;$B39,'Data Tab 4'!$A$5:$Y$292,'Data Tab 4'!V$1,FALSE)</f>
        <v>0.26132851035843468</v>
      </c>
      <c r="H39" s="7">
        <f>VLOOKUP(Control!$H$16&amp;Control!$E$3&amp;$B39,'Data Tab 4'!$A$5:$Y$292,'Data Tab 4'!W$1,FALSE)</f>
        <v>0.1425517921736271</v>
      </c>
      <c r="I39" s="7">
        <f>VLOOKUP(Control!$H$16&amp;Control!$E$3&amp;$B39,'Data Tab 4'!$A$5:$Y$292,'Data Tab 4'!X$1,FALSE)</f>
        <v>7.8000657678395258E-2</v>
      </c>
      <c r="J39" s="7">
        <f>VLOOKUP(Control!$H$16&amp;Control!$E$3&amp;$B39,'Data Tab 4'!$A$5:$Y$292,'Data Tab 4'!Y$1,FALSE)</f>
        <v>1</v>
      </c>
      <c r="K39" s="10"/>
      <c r="L39" s="7">
        <f>VLOOKUP(Control!$H$16&amp;Control!$E$4&amp;$B39,'Data Tab 4'!$A$5:$Y$292,'Data Tab 4'!S$1,FALSE)</f>
        <v>0.12850114953894837</v>
      </c>
      <c r="M39" s="7">
        <f>VLOOKUP(Control!$H$16&amp;Control!$E$4&amp;$B39,'Data Tab 4'!$A$5:$Y$292,'Data Tab 4'!T$1,FALSE)</f>
        <v>9.6610714197424036E-2</v>
      </c>
      <c r="N39" s="7">
        <f>VLOOKUP(Control!$H$16&amp;Control!$E$4&amp;$B39,'Data Tab 4'!$A$5:$Y$292,'Data Tab 4'!U$1,FALSE)</f>
        <v>0.20859805690835825</v>
      </c>
      <c r="O39" s="7">
        <f>VLOOKUP(Control!$H$16&amp;Control!$E$4&amp;$B39,'Data Tab 4'!$A$5:$Y$292,'Data Tab 4'!V$1,FALSE)</f>
        <v>0.26137796346196629</v>
      </c>
      <c r="P39" s="7">
        <f>VLOOKUP(Control!$H$16&amp;Control!$E$4&amp;$B39,'Data Tab 4'!$A$5:$Y$292,'Data Tab 4'!W$1,FALSE)</f>
        <v>0.18019332031346569</v>
      </c>
      <c r="Q39" s="7">
        <f>VLOOKUP(Control!$H$16&amp;Control!$E$4&amp;$B39,'Data Tab 4'!$A$5:$Y$292,'Data Tab 4'!X$1,FALSE)</f>
        <v>0.12471879557983732</v>
      </c>
      <c r="R39" s="7">
        <f>VLOOKUP(Control!$H$16&amp;Control!$E$4&amp;$B39,'Data Tab 4'!$A$5:$Y$292,'Data Tab 4'!Y$1,FALSE)</f>
        <v>1</v>
      </c>
      <c r="S39" s="10"/>
      <c r="T39" s="7">
        <f>VLOOKUP(Control!$H$16&amp;Control!$E$5&amp;$B39,'Data Tab 4'!$A$5:$Y$292,'Data Tab 4'!S$1,FALSE)</f>
        <v>0.14337929185306444</v>
      </c>
      <c r="U39" s="7">
        <f>VLOOKUP(Control!$H$16&amp;Control!$E$5&amp;$B39,'Data Tab 4'!$A$5:$Y$292,'Data Tab 4'!T$1,FALSE)</f>
        <v>0.10898801879736385</v>
      </c>
      <c r="V39" s="7">
        <f>VLOOKUP(Control!$H$16&amp;Control!$E$5&amp;$B39,'Data Tab 4'!$A$5:$Y$292,'Data Tab 4'!U$1,FALSE)</f>
        <v>0.21756678567900536</v>
      </c>
      <c r="W39" s="7">
        <f>VLOOKUP(Control!$H$16&amp;Control!$E$5&amp;$B39,'Data Tab 4'!$A$5:$Y$292,'Data Tab 4'!V$1,FALSE)</f>
        <v>0.26135674066129461</v>
      </c>
      <c r="X39" s="7">
        <f>VLOOKUP(Control!$H$16&amp;Control!$E$5&amp;$B39,'Data Tab 4'!$A$5:$Y$292,'Data Tab 4'!W$1,FALSE)</f>
        <v>0.16403945752952961</v>
      </c>
      <c r="Y39" s="7">
        <f>VLOOKUP(Control!$H$16&amp;Control!$E$5&amp;$B39,'Data Tab 4'!$A$5:$Y$292,'Data Tab 4'!X$1,FALSE)</f>
        <v>0.10466970547974203</v>
      </c>
      <c r="Z39" s="55">
        <f>VLOOKUP(Control!$H$16&amp;Control!$E$5&amp;$B39,'Data Tab 4'!$A$5:$Y$292,'Data Tab 4'!Y$1,FALSE)</f>
        <v>1</v>
      </c>
      <c r="AA39" s="68"/>
      <c r="AB39" s="68"/>
      <c r="AC39" s="68"/>
      <c r="AD39" s="68"/>
      <c r="AE39" s="68"/>
      <c r="AF39" s="68"/>
      <c r="AG39" s="68"/>
      <c r="AH39" s="68"/>
      <c r="AI39" s="68"/>
      <c r="AJ39" s="68"/>
      <c r="AK39" s="68"/>
      <c r="AL39" s="68"/>
      <c r="AM39" s="68"/>
      <c r="AN39" s="68"/>
      <c r="AO39" s="68"/>
      <c r="AP39" s="68"/>
      <c r="AQ39" s="68"/>
      <c r="AR39" s="68"/>
      <c r="AS39" s="68"/>
      <c r="AT39" s="68"/>
      <c r="AU39" s="68"/>
      <c r="AV39" s="68"/>
      <c r="AW39" s="68"/>
    </row>
    <row r="40" spans="2:49" x14ac:dyDescent="0.25">
      <c r="B40" s="14"/>
      <c r="C40" s="10"/>
      <c r="D40" s="10"/>
      <c r="E40" s="10"/>
      <c r="F40" s="10"/>
      <c r="G40" s="10"/>
      <c r="H40" s="10"/>
      <c r="I40" s="10"/>
      <c r="J40" s="10"/>
      <c r="K40" s="10"/>
      <c r="L40" s="10"/>
      <c r="M40" s="10"/>
      <c r="N40" s="10"/>
      <c r="O40" s="10"/>
      <c r="P40" s="10"/>
      <c r="Q40" s="10"/>
      <c r="R40" s="10"/>
      <c r="S40" s="10"/>
      <c r="T40" s="10"/>
      <c r="U40" s="10"/>
      <c r="V40" s="10"/>
      <c r="W40" s="10"/>
      <c r="X40" s="10"/>
      <c r="Y40" s="10"/>
      <c r="Z40" s="13"/>
      <c r="AA40" s="72"/>
      <c r="AB40" s="72"/>
      <c r="AC40" s="72"/>
      <c r="AD40" s="72"/>
      <c r="AE40" s="72"/>
      <c r="AF40" s="72"/>
      <c r="AG40" s="72"/>
      <c r="AH40" s="72"/>
      <c r="AI40" s="72"/>
      <c r="AJ40" s="72"/>
      <c r="AK40" s="72"/>
      <c r="AL40" s="72"/>
      <c r="AM40" s="72"/>
      <c r="AN40" s="72"/>
      <c r="AO40" s="72"/>
      <c r="AP40" s="72"/>
      <c r="AQ40" s="72"/>
      <c r="AR40" s="72"/>
      <c r="AS40" s="72"/>
      <c r="AT40" s="72"/>
      <c r="AU40" s="72"/>
      <c r="AV40" s="72"/>
      <c r="AW40" s="72"/>
    </row>
    <row r="41" spans="2:49" x14ac:dyDescent="0.25">
      <c r="B41" s="14"/>
      <c r="C41" s="10"/>
      <c r="D41" s="25" t="s">
        <v>217</v>
      </c>
      <c r="E41" s="10"/>
      <c r="F41" s="10"/>
      <c r="G41" s="10"/>
      <c r="H41" s="10"/>
      <c r="I41" s="10"/>
      <c r="J41" s="10"/>
      <c r="K41" s="10"/>
      <c r="L41" s="25" t="s">
        <v>218</v>
      </c>
      <c r="M41" s="10"/>
      <c r="N41" s="10"/>
      <c r="O41" s="10"/>
      <c r="P41" s="10"/>
      <c r="Q41" s="10"/>
      <c r="R41" s="10"/>
      <c r="S41" s="10"/>
      <c r="T41" s="25" t="s">
        <v>219</v>
      </c>
      <c r="U41" s="10"/>
      <c r="V41" s="10"/>
      <c r="W41" s="10"/>
      <c r="X41" s="10"/>
      <c r="Y41" s="10"/>
      <c r="Z41" s="13"/>
      <c r="AA41" s="72"/>
      <c r="AB41" s="72"/>
      <c r="AC41" s="72"/>
      <c r="AD41" s="72"/>
      <c r="AE41" s="72"/>
      <c r="AF41" s="72"/>
      <c r="AG41" s="72"/>
      <c r="AH41" s="72"/>
      <c r="AI41" s="72"/>
      <c r="AJ41" s="72"/>
      <c r="AK41" s="72"/>
      <c r="AL41" s="72"/>
      <c r="AM41" s="72"/>
      <c r="AN41" s="72"/>
      <c r="AO41" s="72"/>
      <c r="AP41" s="72"/>
      <c r="AQ41" s="72"/>
      <c r="AR41" s="72"/>
      <c r="AS41" s="72"/>
      <c r="AT41" s="72"/>
      <c r="AU41" s="72"/>
      <c r="AV41" s="72"/>
      <c r="AW41" s="72"/>
    </row>
    <row r="42" spans="2:49" x14ac:dyDescent="0.25">
      <c r="B42" s="14"/>
      <c r="C42" s="10"/>
      <c r="D42" s="10"/>
      <c r="E42" s="10"/>
      <c r="F42" s="10"/>
      <c r="G42" s="10"/>
      <c r="H42" s="10"/>
      <c r="I42" s="10"/>
      <c r="J42" s="10"/>
      <c r="K42" s="10"/>
      <c r="L42" s="10"/>
      <c r="M42" s="10"/>
      <c r="N42" s="10"/>
      <c r="O42" s="10"/>
      <c r="P42" s="10"/>
      <c r="Q42" s="10"/>
      <c r="R42" s="10"/>
      <c r="S42" s="10"/>
      <c r="T42" s="10"/>
      <c r="U42" s="10"/>
      <c r="V42" s="10"/>
      <c r="W42" s="10"/>
      <c r="X42" s="10"/>
      <c r="Y42" s="10"/>
      <c r="Z42" s="13"/>
      <c r="AA42" s="72"/>
      <c r="AB42" s="72"/>
      <c r="AC42" s="72"/>
      <c r="AD42" s="72"/>
      <c r="AE42" s="72"/>
      <c r="AF42" s="72"/>
      <c r="AG42" s="72"/>
      <c r="AH42" s="72"/>
      <c r="AI42" s="72"/>
      <c r="AJ42" s="72"/>
      <c r="AK42" s="72"/>
      <c r="AL42" s="72"/>
      <c r="AM42" s="72"/>
      <c r="AN42" s="72"/>
      <c r="AO42" s="72"/>
      <c r="AP42" s="72"/>
      <c r="AQ42" s="72"/>
      <c r="AR42" s="72"/>
      <c r="AS42" s="72"/>
      <c r="AT42" s="72"/>
      <c r="AU42" s="72"/>
      <c r="AV42" s="72"/>
      <c r="AW42" s="72"/>
    </row>
    <row r="43" spans="2:49" x14ac:dyDescent="0.25">
      <c r="B43" s="14"/>
      <c r="C43" s="10"/>
      <c r="D43" s="10"/>
      <c r="E43" s="10"/>
      <c r="F43" s="10"/>
      <c r="G43" s="10"/>
      <c r="H43" s="10"/>
      <c r="I43" s="10"/>
      <c r="J43" s="10"/>
      <c r="K43" s="10"/>
      <c r="L43" s="10"/>
      <c r="M43" s="10"/>
      <c r="N43" s="10"/>
      <c r="O43" s="10"/>
      <c r="P43" s="10"/>
      <c r="Q43" s="10"/>
      <c r="R43" s="10"/>
      <c r="S43" s="10"/>
      <c r="T43" s="10"/>
      <c r="U43" s="10"/>
      <c r="V43" s="10"/>
      <c r="W43" s="10"/>
      <c r="X43" s="10"/>
      <c r="Y43" s="10"/>
      <c r="Z43" s="13"/>
      <c r="AA43" s="72"/>
      <c r="AB43" s="72"/>
      <c r="AC43" s="72"/>
      <c r="AD43" s="72"/>
      <c r="AE43" s="72"/>
      <c r="AF43" s="72"/>
      <c r="AG43" s="72"/>
      <c r="AH43" s="72"/>
      <c r="AI43" s="72"/>
      <c r="AJ43" s="72"/>
      <c r="AK43" s="72"/>
      <c r="AL43" s="72"/>
      <c r="AM43" s="72"/>
      <c r="AN43" s="72"/>
      <c r="AO43" s="72"/>
      <c r="AP43" s="72"/>
      <c r="AQ43" s="72"/>
      <c r="AR43" s="72"/>
      <c r="AS43" s="72"/>
      <c r="AT43" s="72"/>
      <c r="AU43" s="72"/>
      <c r="AV43" s="72"/>
      <c r="AW43" s="72"/>
    </row>
    <row r="44" spans="2:49" x14ac:dyDescent="0.25">
      <c r="B44" s="14"/>
      <c r="C44" s="10"/>
      <c r="D44" s="10"/>
      <c r="E44" s="10"/>
      <c r="F44" s="10"/>
      <c r="G44" s="10"/>
      <c r="H44" s="10"/>
      <c r="I44" s="10"/>
      <c r="J44" s="10"/>
      <c r="K44" s="10"/>
      <c r="L44" s="10"/>
      <c r="M44" s="10"/>
      <c r="N44" s="10"/>
      <c r="O44" s="10"/>
      <c r="P44" s="10"/>
      <c r="Q44" s="10"/>
      <c r="R44" s="10"/>
      <c r="S44" s="10"/>
      <c r="T44" s="10"/>
      <c r="U44" s="10"/>
      <c r="V44" s="10"/>
      <c r="W44" s="10"/>
      <c r="X44" s="10"/>
      <c r="Y44" s="10"/>
      <c r="Z44" s="13"/>
      <c r="AA44" s="72"/>
      <c r="AB44" s="72"/>
      <c r="AC44" s="72"/>
      <c r="AD44" s="72"/>
      <c r="AE44" s="72"/>
      <c r="AF44" s="72"/>
      <c r="AG44" s="72"/>
      <c r="AH44" s="72"/>
      <c r="AI44" s="72"/>
      <c r="AJ44" s="72"/>
      <c r="AK44" s="72"/>
      <c r="AL44" s="72"/>
      <c r="AM44" s="72"/>
      <c r="AN44" s="72"/>
      <c r="AO44" s="72"/>
      <c r="AP44" s="72"/>
      <c r="AQ44" s="72"/>
      <c r="AR44" s="72"/>
      <c r="AS44" s="72"/>
      <c r="AT44" s="72"/>
      <c r="AU44" s="72"/>
      <c r="AV44" s="72"/>
      <c r="AW44" s="72"/>
    </row>
    <row r="45" spans="2:49" x14ac:dyDescent="0.25">
      <c r="B45" s="14"/>
      <c r="C45" s="10"/>
      <c r="D45" s="56"/>
      <c r="E45" s="10"/>
      <c r="F45" s="10"/>
      <c r="G45" s="10"/>
      <c r="H45" s="10"/>
      <c r="I45" s="10"/>
      <c r="J45" s="10"/>
      <c r="K45" s="10"/>
      <c r="L45" s="56"/>
      <c r="M45" s="10"/>
      <c r="N45" s="10"/>
      <c r="O45" s="10"/>
      <c r="P45" s="10"/>
      <c r="Q45" s="10"/>
      <c r="R45" s="10"/>
      <c r="S45" s="10"/>
      <c r="T45" s="56"/>
      <c r="U45" s="10"/>
      <c r="V45" s="10"/>
      <c r="W45" s="10"/>
      <c r="X45" s="10"/>
      <c r="Y45" s="10"/>
      <c r="Z45" s="13"/>
      <c r="AA45" s="72"/>
      <c r="AB45" s="72"/>
      <c r="AC45" s="72"/>
      <c r="AD45" s="72"/>
      <c r="AE45" s="72"/>
      <c r="AF45" s="72"/>
      <c r="AG45" s="72"/>
      <c r="AH45" s="72"/>
      <c r="AI45" s="72"/>
      <c r="AJ45" s="72"/>
      <c r="AK45" s="72"/>
      <c r="AL45" s="72"/>
      <c r="AM45" s="72"/>
      <c r="AN45" s="72"/>
      <c r="AO45" s="72"/>
      <c r="AP45" s="72"/>
      <c r="AQ45" s="72"/>
      <c r="AR45" s="72"/>
      <c r="AS45" s="72"/>
      <c r="AT45" s="72"/>
      <c r="AU45" s="72"/>
      <c r="AV45" s="72"/>
      <c r="AW45" s="72"/>
    </row>
    <row r="46" spans="2:49" x14ac:dyDescent="0.25">
      <c r="B46" s="14"/>
      <c r="C46" s="10"/>
      <c r="D46" s="10"/>
      <c r="E46" s="10"/>
      <c r="F46" s="10"/>
      <c r="G46" s="10"/>
      <c r="H46" s="10"/>
      <c r="I46" s="10"/>
      <c r="J46" s="10"/>
      <c r="K46" s="10"/>
      <c r="L46" s="10"/>
      <c r="M46" s="10"/>
      <c r="N46" s="10"/>
      <c r="O46" s="10"/>
      <c r="P46" s="10"/>
      <c r="Q46" s="10"/>
      <c r="R46" s="10"/>
      <c r="S46" s="10"/>
      <c r="T46" s="10"/>
      <c r="U46" s="10"/>
      <c r="V46" s="10"/>
      <c r="W46" s="10"/>
      <c r="X46" s="10"/>
      <c r="Y46" s="10"/>
      <c r="Z46" s="13"/>
      <c r="AA46" s="72"/>
      <c r="AB46" s="72"/>
      <c r="AC46" s="72"/>
      <c r="AD46" s="72"/>
      <c r="AE46" s="72"/>
      <c r="AF46" s="72"/>
      <c r="AG46" s="72"/>
      <c r="AH46" s="72"/>
      <c r="AI46" s="72"/>
      <c r="AJ46" s="72"/>
      <c r="AK46" s="72"/>
      <c r="AL46" s="72"/>
      <c r="AM46" s="72"/>
      <c r="AN46" s="72"/>
      <c r="AO46" s="72"/>
      <c r="AP46" s="72"/>
      <c r="AQ46" s="72"/>
      <c r="AR46" s="72"/>
      <c r="AS46" s="72"/>
      <c r="AT46" s="72"/>
      <c r="AU46" s="72"/>
      <c r="AV46" s="72"/>
      <c r="AW46" s="72"/>
    </row>
    <row r="47" spans="2:49" x14ac:dyDescent="0.25">
      <c r="B47" s="14"/>
      <c r="C47" s="10"/>
      <c r="D47" s="10"/>
      <c r="E47" s="10"/>
      <c r="F47" s="10"/>
      <c r="G47" s="10"/>
      <c r="H47" s="10"/>
      <c r="I47" s="10"/>
      <c r="J47" s="10"/>
      <c r="K47" s="10"/>
      <c r="L47" s="10"/>
      <c r="M47" s="10"/>
      <c r="N47" s="10"/>
      <c r="O47" s="10"/>
      <c r="P47" s="10"/>
      <c r="Q47" s="10"/>
      <c r="R47" s="10"/>
      <c r="S47" s="10"/>
      <c r="T47" s="10"/>
      <c r="U47" s="10"/>
      <c r="V47" s="10"/>
      <c r="W47" s="10"/>
      <c r="X47" s="10"/>
      <c r="Y47" s="10"/>
      <c r="Z47" s="13"/>
      <c r="AA47" s="72"/>
      <c r="AB47" s="72"/>
      <c r="AC47" s="72"/>
      <c r="AD47" s="72"/>
      <c r="AE47" s="72"/>
      <c r="AF47" s="72"/>
      <c r="AG47" s="72"/>
      <c r="AH47" s="72"/>
      <c r="AI47" s="72"/>
      <c r="AJ47" s="72"/>
      <c r="AK47" s="72"/>
      <c r="AL47" s="72"/>
      <c r="AM47" s="72"/>
      <c r="AN47" s="72"/>
      <c r="AO47" s="72"/>
      <c r="AP47" s="72"/>
      <c r="AQ47" s="72"/>
      <c r="AR47" s="72"/>
      <c r="AS47" s="72"/>
      <c r="AT47" s="72"/>
      <c r="AU47" s="72"/>
      <c r="AV47" s="72"/>
      <c r="AW47" s="72"/>
    </row>
    <row r="48" spans="2:49" x14ac:dyDescent="0.25">
      <c r="B48" s="14"/>
      <c r="C48" s="10"/>
      <c r="D48" s="10"/>
      <c r="E48" s="10"/>
      <c r="F48" s="10"/>
      <c r="G48" s="10"/>
      <c r="H48" s="10"/>
      <c r="I48" s="10"/>
      <c r="J48" s="10"/>
      <c r="K48" s="10"/>
      <c r="L48" s="10"/>
      <c r="M48" s="10"/>
      <c r="N48" s="10"/>
      <c r="O48" s="10"/>
      <c r="P48" s="10"/>
      <c r="Q48" s="10"/>
      <c r="R48" s="10"/>
      <c r="S48" s="10"/>
      <c r="T48" s="10"/>
      <c r="U48" s="10"/>
      <c r="V48" s="10"/>
      <c r="W48" s="10"/>
      <c r="X48" s="10"/>
      <c r="Y48" s="10"/>
      <c r="Z48" s="13"/>
    </row>
    <row r="49" spans="2:26" x14ac:dyDescent="0.25">
      <c r="B49" s="14"/>
      <c r="C49" s="10"/>
      <c r="D49" s="10"/>
      <c r="E49" s="10"/>
      <c r="F49" s="10"/>
      <c r="G49" s="10"/>
      <c r="H49" s="10"/>
      <c r="I49" s="10"/>
      <c r="J49" s="10"/>
      <c r="K49" s="10"/>
      <c r="L49" s="10"/>
      <c r="M49" s="10"/>
      <c r="N49" s="10"/>
      <c r="O49" s="10"/>
      <c r="P49" s="10"/>
      <c r="Q49" s="10"/>
      <c r="R49" s="10"/>
      <c r="S49" s="10"/>
      <c r="T49" s="10"/>
      <c r="U49" s="10"/>
      <c r="V49" s="10"/>
      <c r="W49" s="10"/>
      <c r="X49" s="10"/>
      <c r="Y49" s="10"/>
      <c r="Z49" s="13"/>
    </row>
    <row r="50" spans="2:26" x14ac:dyDescent="0.25">
      <c r="B50" s="14"/>
      <c r="C50" s="10"/>
      <c r="D50" s="10"/>
      <c r="E50" s="10"/>
      <c r="F50" s="10"/>
      <c r="G50" s="10"/>
      <c r="H50" s="10"/>
      <c r="I50" s="10"/>
      <c r="J50" s="10"/>
      <c r="K50" s="10"/>
      <c r="L50" s="10"/>
      <c r="M50" s="10"/>
      <c r="N50" s="10"/>
      <c r="O50" s="10"/>
      <c r="P50" s="10"/>
      <c r="Q50" s="10"/>
      <c r="R50" s="10"/>
      <c r="S50" s="10"/>
      <c r="T50" s="10"/>
      <c r="U50" s="10"/>
      <c r="V50" s="10"/>
      <c r="W50" s="10"/>
      <c r="X50" s="10"/>
      <c r="Y50" s="10"/>
      <c r="Z50" s="13"/>
    </row>
    <row r="51" spans="2:26" x14ac:dyDescent="0.25">
      <c r="B51" s="14"/>
      <c r="C51" s="10"/>
      <c r="D51" s="10"/>
      <c r="E51" s="10"/>
      <c r="F51" s="10"/>
      <c r="G51" s="10"/>
      <c r="H51" s="10"/>
      <c r="I51" s="10"/>
      <c r="J51" s="10"/>
      <c r="K51" s="10"/>
      <c r="L51" s="10"/>
      <c r="M51" s="10"/>
      <c r="N51" s="10"/>
      <c r="O51" s="10"/>
      <c r="P51" s="10"/>
      <c r="Q51" s="10"/>
      <c r="R51" s="10"/>
      <c r="S51" s="10"/>
      <c r="T51" s="10"/>
      <c r="U51" s="10"/>
      <c r="V51" s="10"/>
      <c r="W51" s="10"/>
      <c r="X51" s="10"/>
      <c r="Y51" s="10"/>
      <c r="Z51" s="13"/>
    </row>
    <row r="52" spans="2:26" x14ac:dyDescent="0.25">
      <c r="B52" s="14"/>
      <c r="C52" s="10"/>
      <c r="D52" s="10"/>
      <c r="E52" s="10"/>
      <c r="F52" s="10"/>
      <c r="G52" s="10"/>
      <c r="H52" s="10"/>
      <c r="I52" s="10"/>
      <c r="J52" s="10"/>
      <c r="K52" s="10"/>
      <c r="L52" s="10"/>
      <c r="M52" s="10"/>
      <c r="N52" s="10"/>
      <c r="O52" s="10"/>
      <c r="P52" s="10"/>
      <c r="Q52" s="10"/>
      <c r="R52" s="10"/>
      <c r="S52" s="10"/>
      <c r="T52" s="10"/>
      <c r="U52" s="10"/>
      <c r="V52" s="10"/>
      <c r="W52" s="10"/>
      <c r="X52" s="10"/>
      <c r="Y52" s="10"/>
      <c r="Z52" s="13"/>
    </row>
    <row r="53" spans="2:26" x14ac:dyDescent="0.25">
      <c r="B53" s="14"/>
      <c r="C53" s="10"/>
      <c r="D53" s="10"/>
      <c r="E53" s="10"/>
      <c r="F53" s="10"/>
      <c r="G53" s="10"/>
      <c r="H53" s="10"/>
      <c r="I53" s="10"/>
      <c r="J53" s="10"/>
      <c r="K53" s="10"/>
      <c r="L53" s="10"/>
      <c r="M53" s="10"/>
      <c r="N53" s="10"/>
      <c r="O53" s="10"/>
      <c r="P53" s="10"/>
      <c r="Q53" s="10"/>
      <c r="R53" s="10"/>
      <c r="S53" s="10"/>
      <c r="T53" s="10"/>
      <c r="U53" s="10"/>
      <c r="V53" s="10"/>
      <c r="W53" s="10"/>
      <c r="X53" s="10"/>
      <c r="Y53" s="10"/>
      <c r="Z53" s="13"/>
    </row>
    <row r="54" spans="2:26" x14ac:dyDescent="0.25">
      <c r="B54" s="14"/>
      <c r="C54" s="10"/>
      <c r="D54" s="10"/>
      <c r="E54" s="10"/>
      <c r="F54" s="10"/>
      <c r="G54" s="10"/>
      <c r="H54" s="10"/>
      <c r="I54" s="10"/>
      <c r="J54" s="10"/>
      <c r="K54" s="10"/>
      <c r="L54" s="10"/>
      <c r="M54" s="10"/>
      <c r="N54" s="10"/>
      <c r="O54" s="10"/>
      <c r="P54" s="10"/>
      <c r="Q54" s="10"/>
      <c r="R54" s="10"/>
      <c r="S54" s="10"/>
      <c r="T54" s="10"/>
      <c r="U54" s="10"/>
      <c r="V54" s="10"/>
      <c r="W54" s="10"/>
      <c r="X54" s="10"/>
      <c r="Y54" s="10"/>
      <c r="Z54" s="13"/>
    </row>
    <row r="55" spans="2:26" x14ac:dyDescent="0.25">
      <c r="B55" s="14"/>
      <c r="C55" s="10"/>
      <c r="D55" s="10"/>
      <c r="E55" s="10"/>
      <c r="F55" s="10"/>
      <c r="G55" s="10"/>
      <c r="H55" s="10"/>
      <c r="I55" s="10"/>
      <c r="J55" s="10"/>
      <c r="K55" s="10"/>
      <c r="L55" s="10"/>
      <c r="M55" s="10"/>
      <c r="N55" s="10"/>
      <c r="O55" s="10"/>
      <c r="P55" s="10"/>
      <c r="Q55" s="10"/>
      <c r="R55" s="10"/>
      <c r="S55" s="10"/>
      <c r="T55" s="10"/>
      <c r="U55" s="10"/>
      <c r="V55" s="10"/>
      <c r="W55" s="10"/>
      <c r="X55" s="10"/>
      <c r="Y55" s="10"/>
      <c r="Z55" s="13"/>
    </row>
    <row r="56" spans="2:26" x14ac:dyDescent="0.25">
      <c r="B56" s="14"/>
      <c r="C56" s="10"/>
      <c r="D56" s="10"/>
      <c r="E56" s="10"/>
      <c r="F56" s="10"/>
      <c r="G56" s="10"/>
      <c r="H56" s="10"/>
      <c r="I56" s="10"/>
      <c r="J56" s="10"/>
      <c r="K56" s="10"/>
      <c r="L56" s="10"/>
      <c r="M56" s="10"/>
      <c r="N56" s="10"/>
      <c r="O56" s="10"/>
      <c r="P56" s="10"/>
      <c r="Q56" s="10"/>
      <c r="R56" s="10"/>
      <c r="S56" s="10"/>
      <c r="T56" s="10"/>
      <c r="U56" s="10"/>
      <c r="V56" s="10"/>
      <c r="W56" s="10"/>
      <c r="X56" s="10"/>
      <c r="Y56" s="10"/>
      <c r="Z56" s="13"/>
    </row>
    <row r="57" spans="2:26" x14ac:dyDescent="0.25">
      <c r="B57" s="14"/>
      <c r="C57" s="10"/>
      <c r="D57" s="10"/>
      <c r="E57" s="10"/>
      <c r="F57" s="10"/>
      <c r="G57" s="10"/>
      <c r="H57" s="10"/>
      <c r="I57" s="10"/>
      <c r="J57" s="10"/>
      <c r="K57" s="10"/>
      <c r="L57" s="10"/>
      <c r="M57" s="10"/>
      <c r="N57" s="10"/>
      <c r="O57" s="10"/>
      <c r="P57" s="10"/>
      <c r="Q57" s="10"/>
      <c r="R57" s="10"/>
      <c r="S57" s="10"/>
      <c r="T57" s="10"/>
      <c r="U57" s="10"/>
      <c r="V57" s="10"/>
      <c r="W57" s="10"/>
      <c r="X57" s="10"/>
      <c r="Y57" s="10"/>
      <c r="Z57" s="13"/>
    </row>
    <row r="58" spans="2:26" x14ac:dyDescent="0.25">
      <c r="B58" s="14"/>
      <c r="C58" s="10"/>
      <c r="D58" s="10"/>
      <c r="E58" s="10"/>
      <c r="F58" s="10"/>
      <c r="G58" s="10"/>
      <c r="H58" s="10"/>
      <c r="I58" s="10"/>
      <c r="J58" s="10"/>
      <c r="K58" s="10"/>
      <c r="L58" s="10"/>
      <c r="M58" s="10"/>
      <c r="N58" s="10"/>
      <c r="O58" s="10"/>
      <c r="P58" s="10"/>
      <c r="Q58" s="10"/>
      <c r="R58" s="10"/>
      <c r="S58" s="10"/>
      <c r="T58" s="10"/>
      <c r="U58" s="10"/>
      <c r="V58" s="10"/>
      <c r="W58" s="10"/>
      <c r="X58" s="10"/>
      <c r="Y58" s="10"/>
      <c r="Z58" s="13"/>
    </row>
    <row r="59" spans="2:26" x14ac:dyDescent="0.25">
      <c r="B59" s="14"/>
      <c r="C59" s="10"/>
      <c r="D59" s="10"/>
      <c r="E59" s="10"/>
      <c r="F59" s="10"/>
      <c r="G59" s="10"/>
      <c r="H59" s="10"/>
      <c r="I59" s="10"/>
      <c r="J59" s="10"/>
      <c r="K59" s="10"/>
      <c r="L59" s="10"/>
      <c r="M59" s="10"/>
      <c r="N59" s="10"/>
      <c r="O59" s="10"/>
      <c r="P59" s="10"/>
      <c r="Q59" s="10"/>
      <c r="R59" s="10"/>
      <c r="S59" s="10"/>
      <c r="T59" s="10"/>
      <c r="U59" s="10"/>
      <c r="V59" s="10"/>
      <c r="W59" s="10"/>
      <c r="X59" s="10"/>
      <c r="Y59" s="10"/>
      <c r="Z59" s="13"/>
    </row>
    <row r="60" spans="2:26" x14ac:dyDescent="0.25">
      <c r="B60" s="14"/>
      <c r="C60" s="10"/>
      <c r="D60" s="10"/>
      <c r="E60" s="10"/>
      <c r="F60" s="10"/>
      <c r="G60" s="10"/>
      <c r="H60" s="10"/>
      <c r="I60" s="10"/>
      <c r="J60" s="10"/>
      <c r="K60" s="10"/>
      <c r="L60" s="10"/>
      <c r="M60" s="10"/>
      <c r="N60" s="10"/>
      <c r="O60" s="10"/>
      <c r="P60" s="10"/>
      <c r="Q60" s="10"/>
      <c r="R60" s="10"/>
      <c r="S60" s="10"/>
      <c r="T60" s="10"/>
      <c r="U60" s="10"/>
      <c r="V60" s="10"/>
      <c r="W60" s="10"/>
      <c r="X60" s="10"/>
      <c r="Y60" s="10"/>
      <c r="Z60" s="13"/>
    </row>
    <row r="61" spans="2:26" x14ac:dyDescent="0.25">
      <c r="B61" s="14"/>
      <c r="C61" s="10"/>
      <c r="D61" s="10"/>
      <c r="E61" s="10"/>
      <c r="F61" s="10"/>
      <c r="G61" s="10"/>
      <c r="H61" s="10"/>
      <c r="I61" s="10"/>
      <c r="J61" s="10"/>
      <c r="K61" s="10"/>
      <c r="L61" s="10"/>
      <c r="M61" s="90" t="s">
        <v>28</v>
      </c>
      <c r="N61" s="10"/>
      <c r="O61" s="10"/>
      <c r="P61" s="10"/>
      <c r="Q61" s="10"/>
      <c r="R61" s="10"/>
      <c r="S61" s="10"/>
      <c r="T61" s="10"/>
      <c r="U61" s="10"/>
      <c r="V61" s="10"/>
      <c r="W61" s="10"/>
      <c r="X61" s="10"/>
      <c r="Y61" s="10"/>
      <c r="Z61" s="13"/>
    </row>
    <row r="62" spans="2:26" ht="30" customHeight="1" x14ac:dyDescent="0.25">
      <c r="B62" s="92" t="s">
        <v>229</v>
      </c>
      <c r="C62" s="10"/>
      <c r="D62" s="10"/>
      <c r="E62" s="10"/>
      <c r="F62" s="10"/>
      <c r="G62" s="10"/>
      <c r="H62" s="10"/>
      <c r="I62" s="10"/>
      <c r="J62" s="10"/>
      <c r="K62" s="10"/>
      <c r="L62" s="10"/>
      <c r="M62" s="147" t="s">
        <v>227</v>
      </c>
      <c r="N62" s="147"/>
      <c r="O62" s="147"/>
      <c r="P62" s="147"/>
      <c r="Q62" s="147"/>
      <c r="R62" s="147"/>
      <c r="S62" s="147"/>
      <c r="T62" s="147"/>
      <c r="U62" s="147"/>
      <c r="V62" s="147"/>
      <c r="W62" s="147"/>
      <c r="X62" s="147"/>
      <c r="Y62" s="147"/>
      <c r="Z62" s="148"/>
    </row>
    <row r="63" spans="2:26" ht="48.75" customHeight="1" x14ac:dyDescent="0.25">
      <c r="B63" s="92"/>
      <c r="C63" s="10"/>
      <c r="D63" s="10"/>
      <c r="E63" s="10"/>
      <c r="F63" s="10"/>
      <c r="G63" s="10"/>
      <c r="H63" s="10"/>
      <c r="I63" s="10"/>
      <c r="J63" s="10"/>
      <c r="K63" s="10"/>
      <c r="L63" s="10"/>
      <c r="M63" s="150" t="s">
        <v>241</v>
      </c>
      <c r="N63" s="150"/>
      <c r="O63" s="150"/>
      <c r="P63" s="150"/>
      <c r="Q63" s="150"/>
      <c r="R63" s="150"/>
      <c r="S63" s="150"/>
      <c r="T63" s="150"/>
      <c r="U63" s="150"/>
      <c r="V63" s="150"/>
      <c r="W63" s="150"/>
      <c r="X63" s="150"/>
      <c r="Y63" s="150"/>
      <c r="Z63" s="151"/>
    </row>
    <row r="64" spans="2:26" x14ac:dyDescent="0.25">
      <c r="B64" s="12" t="s">
        <v>27</v>
      </c>
      <c r="C64" s="10"/>
      <c r="D64" s="10"/>
      <c r="E64" s="10"/>
      <c r="F64" s="10"/>
      <c r="G64" s="10"/>
      <c r="H64" s="10"/>
      <c r="I64" s="10"/>
      <c r="J64" s="10"/>
      <c r="K64" s="10"/>
      <c r="L64" s="10"/>
      <c r="M64" s="10"/>
      <c r="N64" s="10"/>
      <c r="O64" s="10"/>
      <c r="P64" s="10"/>
      <c r="Q64" s="10"/>
      <c r="R64" s="10"/>
      <c r="S64" s="10"/>
      <c r="T64" s="10"/>
      <c r="U64" s="10"/>
      <c r="V64" s="10"/>
      <c r="W64" s="10"/>
      <c r="X64" s="10"/>
      <c r="Y64" s="10"/>
      <c r="Z64" s="13"/>
    </row>
    <row r="65" spans="2:26" ht="32.25" customHeight="1" x14ac:dyDescent="0.25">
      <c r="B65" s="146" t="s">
        <v>237</v>
      </c>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8"/>
    </row>
    <row r="66" spans="2:26" ht="6.75" customHeight="1" x14ac:dyDescent="0.25">
      <c r="B66" s="80"/>
      <c r="C66" s="81"/>
      <c r="D66" s="81"/>
      <c r="E66" s="81"/>
      <c r="F66" s="81"/>
      <c r="G66" s="81"/>
      <c r="H66" s="81"/>
      <c r="I66" s="81"/>
      <c r="J66" s="81"/>
      <c r="K66" s="81"/>
      <c r="L66" s="81"/>
      <c r="M66" s="81"/>
      <c r="N66" s="81"/>
      <c r="O66" s="81"/>
      <c r="P66" s="81"/>
      <c r="Q66" s="81"/>
      <c r="R66" s="81"/>
      <c r="S66" s="81"/>
      <c r="T66" s="81"/>
      <c r="U66" s="81"/>
      <c r="V66" s="81"/>
      <c r="W66" s="81"/>
      <c r="X66" s="81"/>
      <c r="Y66" s="81"/>
      <c r="Z66" s="82"/>
    </row>
    <row r="67" spans="2:26" x14ac:dyDescent="0.25">
      <c r="B67" s="14" t="s">
        <v>244</v>
      </c>
      <c r="C67" s="10"/>
      <c r="D67" s="10"/>
      <c r="E67" s="10"/>
      <c r="F67" s="10"/>
      <c r="G67" s="10"/>
      <c r="H67" s="10"/>
      <c r="I67" s="10"/>
      <c r="J67" s="10"/>
      <c r="K67" s="10"/>
      <c r="L67" s="10"/>
      <c r="M67" s="10"/>
      <c r="N67" s="10"/>
      <c r="O67" s="10"/>
      <c r="P67" s="10"/>
      <c r="Q67" s="10"/>
      <c r="R67" s="10"/>
      <c r="S67" s="10"/>
      <c r="T67" s="10"/>
      <c r="U67" s="10"/>
      <c r="V67" s="10"/>
      <c r="W67" s="10"/>
      <c r="X67" s="10"/>
      <c r="Y67" s="10"/>
      <c r="Z67" s="13"/>
    </row>
    <row r="68" spans="2:26" ht="8.25" customHeight="1" thickBot="1" x14ac:dyDescent="0.3">
      <c r="B68" s="15"/>
      <c r="C68" s="16"/>
      <c r="D68" s="16"/>
      <c r="E68" s="16"/>
      <c r="F68" s="16"/>
      <c r="G68" s="16"/>
      <c r="H68" s="16"/>
      <c r="I68" s="16"/>
      <c r="J68" s="16"/>
      <c r="K68" s="16"/>
      <c r="L68" s="16"/>
      <c r="M68" s="16"/>
      <c r="N68" s="16"/>
      <c r="O68" s="16"/>
      <c r="P68" s="16"/>
      <c r="Q68" s="16"/>
      <c r="R68" s="16"/>
      <c r="S68" s="16"/>
      <c r="T68" s="16"/>
      <c r="U68" s="16"/>
      <c r="V68" s="16"/>
      <c r="W68" s="16"/>
      <c r="X68" s="16"/>
      <c r="Y68" s="16"/>
      <c r="Z68" s="17"/>
    </row>
    <row r="70" spans="2:26" ht="20.25" x14ac:dyDescent="0.3">
      <c r="B70" s="91" t="s">
        <v>236</v>
      </c>
    </row>
  </sheetData>
  <mergeCells count="18">
    <mergeCell ref="B65:Z65"/>
    <mergeCell ref="M62:Z62"/>
    <mergeCell ref="M63:Z63"/>
    <mergeCell ref="B8:Z8"/>
    <mergeCell ref="C6:Y6"/>
    <mergeCell ref="Y12:Z12"/>
    <mergeCell ref="B10:Z10"/>
    <mergeCell ref="Y11:Z11"/>
    <mergeCell ref="B2:Z2"/>
    <mergeCell ref="C3:Y4"/>
    <mergeCell ref="C5:Y5"/>
    <mergeCell ref="D30:J30"/>
    <mergeCell ref="L30:R30"/>
    <mergeCell ref="T30:Z30"/>
    <mergeCell ref="D18:J18"/>
    <mergeCell ref="L18:R18"/>
    <mergeCell ref="T18:Z18"/>
    <mergeCell ref="D7:X7"/>
  </mergeCells>
  <hyperlinks>
    <hyperlink ref="Y11" location="'Contents &amp; guidance'!A1" display="Back to front page"/>
  </hyperlinks>
  <printOptions horizontalCentered="1"/>
  <pageMargins left="0.23622047244094491" right="0.23622047244094491" top="0.15748031496062992" bottom="0.15748031496062992" header="0" footer="0"/>
  <pageSetup paperSize="9" scale="50" fitToHeight="2" orientation="landscape" horizontalDpi="1200" verticalDpi="1200" r:id="rId1"/>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List Box 1">
              <controlPr defaultSize="0" autoLine="0" autoPict="0">
                <anchor moveWithCells="1">
                  <from>
                    <xdr:col>5</xdr:col>
                    <xdr:colOff>0</xdr:colOff>
                    <xdr:row>13</xdr:row>
                    <xdr:rowOff>19050</xdr:rowOff>
                  </from>
                  <to>
                    <xdr:col>9</xdr:col>
                    <xdr:colOff>381000</xdr:colOff>
                    <xdr:row>15</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Z119"/>
  <sheetViews>
    <sheetView topLeftCell="B1" zoomScale="80" zoomScaleNormal="80" zoomScalePageLayoutView="90" workbookViewId="0">
      <selection activeCell="E14" sqref="E14"/>
    </sheetView>
  </sheetViews>
  <sheetFormatPr defaultRowHeight="15" x14ac:dyDescent="0.25"/>
  <cols>
    <col min="1" max="1" width="3.28515625" style="1" customWidth="1"/>
    <col min="2" max="2" width="24.28515625" style="1" customWidth="1"/>
    <col min="3" max="3" width="0.85546875" style="1" customWidth="1"/>
    <col min="4" max="9" width="10" style="1" customWidth="1"/>
    <col min="10" max="10" width="12.85546875" style="1" customWidth="1"/>
    <col min="11" max="11" width="0.85546875" style="1" customWidth="1"/>
    <col min="12" max="17" width="10" style="1" customWidth="1"/>
    <col min="18" max="18" width="12.85546875" style="1" customWidth="1"/>
    <col min="19" max="19" width="0.85546875" style="1" customWidth="1"/>
    <col min="20" max="25" width="10" style="1" customWidth="1"/>
    <col min="26" max="26" width="12.85546875" style="1" customWidth="1"/>
    <col min="27" max="31" width="9.140625" style="1"/>
    <col min="32" max="32" width="12" style="1" customWidth="1"/>
    <col min="33" max="16384" width="9.140625" style="1"/>
  </cols>
  <sheetData>
    <row r="1" spans="2:26" ht="15.75" thickBot="1" x14ac:dyDescent="0.3"/>
    <row r="2" spans="2:26" ht="12" customHeight="1" x14ac:dyDescent="0.25">
      <c r="B2" s="136"/>
      <c r="C2" s="137"/>
      <c r="D2" s="137"/>
      <c r="E2" s="137"/>
      <c r="F2" s="137"/>
      <c r="G2" s="137"/>
      <c r="H2" s="137"/>
      <c r="I2" s="137"/>
      <c r="J2" s="137"/>
      <c r="K2" s="137"/>
      <c r="L2" s="137"/>
      <c r="M2" s="137"/>
      <c r="N2" s="137"/>
      <c r="O2" s="137"/>
      <c r="P2" s="137"/>
      <c r="Q2" s="137"/>
      <c r="R2" s="137"/>
      <c r="S2" s="137"/>
      <c r="T2" s="137"/>
      <c r="U2" s="137"/>
      <c r="V2" s="137"/>
      <c r="W2" s="137"/>
      <c r="X2" s="137"/>
      <c r="Y2" s="137"/>
      <c r="Z2" s="138"/>
    </row>
    <row r="3" spans="2:26" ht="15" customHeight="1" x14ac:dyDescent="0.25">
      <c r="B3" s="12"/>
      <c r="C3" s="139" t="s">
        <v>192</v>
      </c>
      <c r="D3" s="139"/>
      <c r="E3" s="139"/>
      <c r="F3" s="139"/>
      <c r="G3" s="139"/>
      <c r="H3" s="139"/>
      <c r="I3" s="139"/>
      <c r="J3" s="139"/>
      <c r="K3" s="139"/>
      <c r="L3" s="139"/>
      <c r="M3" s="139"/>
      <c r="N3" s="139"/>
      <c r="O3" s="139"/>
      <c r="P3" s="139"/>
      <c r="Q3" s="139"/>
      <c r="R3" s="139"/>
      <c r="S3" s="139"/>
      <c r="T3" s="139"/>
      <c r="U3" s="139"/>
      <c r="V3" s="139"/>
      <c r="W3" s="139"/>
      <c r="X3" s="139"/>
      <c r="Y3" s="139"/>
      <c r="Z3" s="13"/>
    </row>
    <row r="4" spans="2:26" ht="15" customHeight="1" x14ac:dyDescent="0.25">
      <c r="B4" s="12"/>
      <c r="C4" s="139"/>
      <c r="D4" s="139"/>
      <c r="E4" s="139"/>
      <c r="F4" s="139"/>
      <c r="G4" s="139"/>
      <c r="H4" s="139"/>
      <c r="I4" s="139"/>
      <c r="J4" s="139"/>
      <c r="K4" s="139"/>
      <c r="L4" s="139"/>
      <c r="M4" s="139"/>
      <c r="N4" s="139"/>
      <c r="O4" s="139"/>
      <c r="P4" s="139"/>
      <c r="Q4" s="139"/>
      <c r="R4" s="139"/>
      <c r="S4" s="139"/>
      <c r="T4" s="139"/>
      <c r="U4" s="139"/>
      <c r="V4" s="139"/>
      <c r="W4" s="139"/>
      <c r="X4" s="139"/>
      <c r="Y4" s="139"/>
      <c r="Z4" s="13"/>
    </row>
    <row r="5" spans="2:26" ht="23.25" x14ac:dyDescent="0.35">
      <c r="B5" s="12"/>
      <c r="C5" s="140" t="s">
        <v>193</v>
      </c>
      <c r="D5" s="140"/>
      <c r="E5" s="140"/>
      <c r="F5" s="140"/>
      <c r="G5" s="140"/>
      <c r="H5" s="140"/>
      <c r="I5" s="140"/>
      <c r="J5" s="140"/>
      <c r="K5" s="140"/>
      <c r="L5" s="140"/>
      <c r="M5" s="140"/>
      <c r="N5" s="140"/>
      <c r="O5" s="140"/>
      <c r="P5" s="140"/>
      <c r="Q5" s="140"/>
      <c r="R5" s="140"/>
      <c r="S5" s="140"/>
      <c r="T5" s="140"/>
      <c r="U5" s="140"/>
      <c r="V5" s="140"/>
      <c r="W5" s="140"/>
      <c r="X5" s="140"/>
      <c r="Y5" s="140"/>
      <c r="Z5" s="13"/>
    </row>
    <row r="6" spans="2:26" ht="15.75" x14ac:dyDescent="0.25">
      <c r="B6" s="12"/>
      <c r="C6" s="141" t="s">
        <v>250</v>
      </c>
      <c r="D6" s="141"/>
      <c r="E6" s="141"/>
      <c r="F6" s="141"/>
      <c r="G6" s="141"/>
      <c r="H6" s="141"/>
      <c r="I6" s="141"/>
      <c r="J6" s="141"/>
      <c r="K6" s="141"/>
      <c r="L6" s="141"/>
      <c r="M6" s="141"/>
      <c r="N6" s="141"/>
      <c r="O6" s="141"/>
      <c r="P6" s="141"/>
      <c r="Q6" s="141"/>
      <c r="R6" s="141"/>
      <c r="S6" s="141"/>
      <c r="T6" s="141"/>
      <c r="U6" s="141"/>
      <c r="V6" s="141"/>
      <c r="W6" s="141"/>
      <c r="X6" s="141"/>
      <c r="Y6" s="141"/>
      <c r="Z6" s="13"/>
    </row>
    <row r="7" spans="2:26" ht="18.75" customHeight="1" x14ac:dyDescent="0.3">
      <c r="B7" s="12"/>
      <c r="C7" s="143"/>
      <c r="D7" s="143"/>
      <c r="E7" s="143"/>
      <c r="F7" s="143"/>
      <c r="G7" s="143"/>
      <c r="H7" s="143"/>
      <c r="I7" s="143"/>
      <c r="J7" s="143"/>
      <c r="K7" s="143"/>
      <c r="L7" s="143"/>
      <c r="M7" s="143"/>
      <c r="N7" s="143"/>
      <c r="O7" s="143"/>
      <c r="P7" s="143"/>
      <c r="Q7" s="143"/>
      <c r="R7" s="143"/>
      <c r="S7" s="143"/>
      <c r="T7" s="143"/>
      <c r="U7" s="143"/>
      <c r="V7" s="143"/>
      <c r="W7" s="143"/>
      <c r="X7" s="93"/>
      <c r="Y7" s="93"/>
      <c r="Z7" s="13"/>
    </row>
    <row r="8" spans="2:26" ht="12" customHeight="1" x14ac:dyDescent="0.25">
      <c r="B8" s="133"/>
      <c r="C8" s="134"/>
      <c r="D8" s="134"/>
      <c r="E8" s="134"/>
      <c r="F8" s="134"/>
      <c r="G8" s="134"/>
      <c r="H8" s="134"/>
      <c r="I8" s="134"/>
      <c r="J8" s="134"/>
      <c r="K8" s="134"/>
      <c r="L8" s="134"/>
      <c r="M8" s="134"/>
      <c r="N8" s="134"/>
      <c r="O8" s="134"/>
      <c r="P8" s="134"/>
      <c r="Q8" s="134"/>
      <c r="R8" s="134"/>
      <c r="S8" s="134"/>
      <c r="T8" s="134"/>
      <c r="U8" s="134"/>
      <c r="V8" s="134"/>
      <c r="W8" s="134"/>
      <c r="X8" s="134"/>
      <c r="Y8" s="134"/>
      <c r="Z8" s="135"/>
    </row>
    <row r="9" spans="2:26" ht="8.25" customHeight="1" x14ac:dyDescent="0.25">
      <c r="B9" s="14"/>
      <c r="C9" s="10"/>
      <c r="D9" s="10"/>
      <c r="E9" s="10"/>
      <c r="F9" s="10"/>
      <c r="G9" s="10"/>
      <c r="H9" s="10"/>
      <c r="I9" s="10"/>
      <c r="J9" s="10"/>
      <c r="K9" s="10"/>
      <c r="L9" s="10"/>
      <c r="M9" s="10"/>
      <c r="N9" s="10"/>
      <c r="O9" s="10"/>
      <c r="P9" s="10"/>
      <c r="Q9" s="10"/>
      <c r="R9" s="10"/>
      <c r="S9" s="10"/>
      <c r="T9" s="10"/>
      <c r="U9" s="10"/>
      <c r="V9" s="10"/>
      <c r="W9" s="10"/>
      <c r="X9" s="10"/>
      <c r="Y9" s="10"/>
      <c r="Z9" s="13"/>
    </row>
    <row r="10" spans="2:26" ht="20.25" x14ac:dyDescent="0.3">
      <c r="B10" s="18" t="s">
        <v>231</v>
      </c>
      <c r="C10" s="10"/>
      <c r="D10" s="10"/>
      <c r="E10" s="10"/>
      <c r="F10" s="10"/>
      <c r="G10" s="10"/>
      <c r="H10" s="10"/>
      <c r="I10" s="10"/>
      <c r="J10" s="10"/>
      <c r="K10" s="10"/>
      <c r="L10" s="10"/>
      <c r="M10" s="10"/>
      <c r="N10" s="10"/>
      <c r="O10" s="10"/>
      <c r="P10" s="10"/>
      <c r="Q10" s="10"/>
      <c r="R10" s="10"/>
      <c r="S10" s="10"/>
      <c r="T10" s="10"/>
      <c r="U10" s="10"/>
      <c r="V10" s="10"/>
      <c r="W10" s="10"/>
      <c r="X10" s="10"/>
      <c r="Y10" s="144" t="s">
        <v>0</v>
      </c>
      <c r="Z10" s="145"/>
    </row>
    <row r="11" spans="2:26" x14ac:dyDescent="0.25">
      <c r="B11" s="75" t="s">
        <v>214</v>
      </c>
      <c r="C11" s="10"/>
      <c r="D11" s="10"/>
      <c r="E11" s="10"/>
      <c r="F11" s="10"/>
      <c r="G11" s="10"/>
      <c r="H11" s="10"/>
      <c r="I11" s="10"/>
      <c r="J11" s="10"/>
      <c r="K11" s="10"/>
      <c r="L11" s="10"/>
      <c r="M11" s="10"/>
      <c r="N11" s="10"/>
      <c r="O11" s="73"/>
      <c r="P11" s="10"/>
      <c r="Q11" s="10"/>
      <c r="R11" s="10"/>
      <c r="S11" s="10"/>
      <c r="T11" s="10"/>
      <c r="U11" s="10"/>
      <c r="V11" s="10"/>
      <c r="W11" s="10"/>
      <c r="X11" s="10"/>
      <c r="Y11" s="74"/>
      <c r="Z11" s="13"/>
    </row>
    <row r="12" spans="2:26" x14ac:dyDescent="0.25">
      <c r="B12" s="75" t="s">
        <v>213</v>
      </c>
      <c r="C12" s="10"/>
      <c r="D12" s="10"/>
      <c r="E12" s="10"/>
      <c r="F12" s="10"/>
      <c r="G12" s="10"/>
      <c r="H12" s="10"/>
      <c r="I12" s="10"/>
      <c r="J12" s="10"/>
      <c r="K12" s="10"/>
      <c r="L12" s="10"/>
      <c r="M12" s="10"/>
      <c r="N12" s="10"/>
      <c r="O12" s="73"/>
      <c r="P12" s="10"/>
      <c r="Q12" s="10"/>
      <c r="R12" s="10"/>
      <c r="S12" s="10"/>
      <c r="T12" s="10"/>
      <c r="U12" s="10"/>
      <c r="V12" s="10"/>
      <c r="W12" s="10"/>
      <c r="X12" s="10"/>
      <c r="Y12" s="74"/>
      <c r="Z12" s="13"/>
    </row>
    <row r="13" spans="2:26" ht="20.25" x14ac:dyDescent="0.3">
      <c r="B13" s="47"/>
      <c r="C13" s="10"/>
      <c r="D13" s="10"/>
      <c r="E13" s="10"/>
      <c r="F13" s="10"/>
      <c r="G13" s="10"/>
      <c r="H13" s="10"/>
      <c r="I13" s="10"/>
      <c r="J13" s="10"/>
      <c r="K13" s="10"/>
      <c r="L13" s="10"/>
      <c r="M13" s="10"/>
      <c r="N13" s="10"/>
      <c r="O13" s="10"/>
      <c r="P13" s="10"/>
      <c r="Q13" s="10"/>
      <c r="R13" s="10"/>
      <c r="S13" s="10"/>
      <c r="T13" s="10"/>
      <c r="U13" s="10"/>
      <c r="V13" s="10"/>
      <c r="W13" s="10"/>
      <c r="X13" s="10"/>
      <c r="Y13" s="10"/>
      <c r="Z13" s="19"/>
    </row>
    <row r="14" spans="2:26" ht="21" x14ac:dyDescent="0.3">
      <c r="B14" s="48" t="s">
        <v>191</v>
      </c>
      <c r="C14" s="10"/>
      <c r="D14" s="10"/>
      <c r="E14" s="10"/>
      <c r="F14" s="10"/>
      <c r="G14" s="10"/>
      <c r="H14" s="10"/>
      <c r="I14" s="10"/>
      <c r="J14" s="10"/>
      <c r="K14" s="10"/>
      <c r="L14" s="10"/>
      <c r="M14" s="73"/>
      <c r="N14" s="10"/>
      <c r="O14" s="10"/>
      <c r="P14" s="10"/>
      <c r="Q14" s="10"/>
      <c r="R14" s="10"/>
      <c r="S14" s="10"/>
      <c r="T14" s="10"/>
      <c r="U14" s="10"/>
      <c r="V14" s="10"/>
      <c r="W14" s="10"/>
      <c r="X14" s="10"/>
      <c r="Y14" s="10"/>
      <c r="Z14" s="19"/>
    </row>
    <row r="15" spans="2:26" ht="20.25" x14ac:dyDescent="0.3">
      <c r="B15" s="47"/>
      <c r="C15" s="10"/>
      <c r="D15" s="10"/>
      <c r="E15" s="10"/>
      <c r="F15" s="10"/>
      <c r="G15" s="10"/>
      <c r="H15" s="10"/>
      <c r="I15" s="10"/>
      <c r="J15" s="10"/>
      <c r="K15" s="10"/>
      <c r="L15" s="10"/>
      <c r="M15" s="73"/>
      <c r="N15" s="10"/>
      <c r="O15" s="10"/>
      <c r="P15" s="10"/>
      <c r="Q15" s="10"/>
      <c r="R15" s="10"/>
      <c r="S15" s="10"/>
      <c r="T15" s="10"/>
      <c r="U15" s="10"/>
      <c r="V15" s="10"/>
      <c r="W15" s="10"/>
      <c r="X15" s="10"/>
      <c r="Y15" s="10"/>
      <c r="Z15" s="19"/>
    </row>
    <row r="16" spans="2:26" x14ac:dyDescent="0.25">
      <c r="B16" s="14"/>
      <c r="C16" s="10"/>
      <c r="D16" s="10"/>
      <c r="E16" s="10"/>
      <c r="F16" s="10"/>
      <c r="G16" s="10"/>
      <c r="H16" s="10"/>
      <c r="I16" s="10"/>
      <c r="J16" s="10"/>
      <c r="K16" s="10"/>
      <c r="L16" s="10"/>
      <c r="M16" s="10"/>
      <c r="N16" s="10"/>
      <c r="O16" s="10"/>
      <c r="P16" s="10"/>
      <c r="Q16" s="10"/>
      <c r="R16" s="10"/>
      <c r="S16" s="10"/>
      <c r="T16" s="10"/>
      <c r="U16" s="10"/>
      <c r="V16" s="10"/>
      <c r="W16" s="10"/>
      <c r="X16" s="10"/>
      <c r="Y16" s="10"/>
      <c r="Z16" s="13"/>
    </row>
    <row r="17" spans="2:32" x14ac:dyDescent="0.25">
      <c r="B17" s="14"/>
      <c r="C17" s="10"/>
      <c r="D17" s="10"/>
      <c r="E17" s="10"/>
      <c r="F17" s="10"/>
      <c r="G17" s="10"/>
      <c r="H17" s="10"/>
      <c r="I17" s="10"/>
      <c r="J17" s="10"/>
      <c r="K17" s="10"/>
      <c r="L17" s="10"/>
      <c r="M17" s="10"/>
      <c r="N17" s="10"/>
      <c r="O17" s="10"/>
      <c r="P17" s="10"/>
      <c r="Q17" s="10"/>
      <c r="R17" s="10"/>
      <c r="S17" s="10"/>
      <c r="T17" s="10"/>
      <c r="U17" s="10"/>
      <c r="V17" s="10"/>
      <c r="W17" s="10"/>
      <c r="X17" s="10"/>
      <c r="Y17" s="10"/>
      <c r="Z17" s="13"/>
    </row>
    <row r="18" spans="2:32" x14ac:dyDescent="0.25">
      <c r="B18" s="12" t="s">
        <v>4</v>
      </c>
      <c r="C18" s="10"/>
      <c r="D18" s="149" t="s">
        <v>254</v>
      </c>
      <c r="E18" s="149"/>
      <c r="F18" s="149"/>
      <c r="G18" s="149"/>
      <c r="H18" s="149"/>
      <c r="I18" s="149"/>
      <c r="J18" s="149"/>
      <c r="K18" s="10"/>
      <c r="L18" s="149" t="s">
        <v>255</v>
      </c>
      <c r="M18" s="149"/>
      <c r="N18" s="149"/>
      <c r="O18" s="149"/>
      <c r="P18" s="149"/>
      <c r="Q18" s="149"/>
      <c r="R18" s="149"/>
      <c r="S18" s="10"/>
      <c r="T18" s="149" t="s">
        <v>256</v>
      </c>
      <c r="U18" s="149"/>
      <c r="V18" s="149"/>
      <c r="W18" s="149"/>
      <c r="X18" s="149"/>
      <c r="Y18" s="149"/>
      <c r="Z18" s="149"/>
    </row>
    <row r="19" spans="2:32" x14ac:dyDescent="0.25">
      <c r="B19" s="20" t="s">
        <v>194</v>
      </c>
      <c r="C19" s="10"/>
      <c r="D19" s="27" t="s">
        <v>7</v>
      </c>
      <c r="E19" s="27" t="s">
        <v>8</v>
      </c>
      <c r="F19" s="27" t="s">
        <v>9</v>
      </c>
      <c r="G19" s="27" t="s">
        <v>10</v>
      </c>
      <c r="H19" s="27" t="s">
        <v>11</v>
      </c>
      <c r="I19" s="27" t="s">
        <v>12</v>
      </c>
      <c r="J19" s="27" t="s">
        <v>13</v>
      </c>
      <c r="K19" s="28"/>
      <c r="L19" s="27" t="s">
        <v>7</v>
      </c>
      <c r="M19" s="27" t="s">
        <v>8</v>
      </c>
      <c r="N19" s="27" t="s">
        <v>9</v>
      </c>
      <c r="O19" s="27" t="s">
        <v>10</v>
      </c>
      <c r="P19" s="27" t="s">
        <v>11</v>
      </c>
      <c r="Q19" s="27" t="s">
        <v>12</v>
      </c>
      <c r="R19" s="27" t="s">
        <v>13</v>
      </c>
      <c r="S19" s="28"/>
      <c r="T19" s="27" t="s">
        <v>7</v>
      </c>
      <c r="U19" s="27" t="s">
        <v>8</v>
      </c>
      <c r="V19" s="27" t="s">
        <v>9</v>
      </c>
      <c r="W19" s="27" t="s">
        <v>10</v>
      </c>
      <c r="X19" s="27" t="s">
        <v>11</v>
      </c>
      <c r="Y19" s="27" t="s">
        <v>12</v>
      </c>
      <c r="Z19" s="29" t="s">
        <v>13</v>
      </c>
    </row>
    <row r="20" spans="2:32" x14ac:dyDescent="0.25">
      <c r="B20" s="21" t="s">
        <v>18</v>
      </c>
      <c r="C20" s="10"/>
      <c r="D20" s="39">
        <f>VLOOKUP(Control!$B$9&amp;Control!$E$3&amp;$B20,'Data Tab 3'!$A$5:$Y$244,'Data Tab 3'!E$1,FALSE)</f>
        <v>764</v>
      </c>
      <c r="E20" s="39">
        <f>VLOOKUP(Control!$B$9&amp;Control!$E$3&amp;$B20,'Data Tab 3'!$A$5:$Y$244,'Data Tab 3'!F$1,FALSE)</f>
        <v>708</v>
      </c>
      <c r="F20" s="39">
        <f>VLOOKUP(Control!$B$9&amp;Control!$E$3&amp;$B20,'Data Tab 3'!$A$5:$Y$244,'Data Tab 3'!G$1,FALSE)</f>
        <v>1996</v>
      </c>
      <c r="G20" s="39">
        <f>VLOOKUP(Control!$B$9&amp;Control!$E$3&amp;$B20,'Data Tab 3'!$A$5:$Y$244,'Data Tab 3'!H$1,FALSE)</f>
        <v>3055</v>
      </c>
      <c r="H20" s="39">
        <f>VLOOKUP(Control!$B$9&amp;Control!$E$3&amp;$B20,'Data Tab 3'!$A$5:$Y$244,'Data Tab 3'!I$1,FALSE)</f>
        <v>2880</v>
      </c>
      <c r="I20" s="39">
        <f>VLOOKUP(Control!$B$9&amp;Control!$E$3&amp;$B20,'Data Tab 3'!$A$5:$Y$244,'Data Tab 3'!J$1,FALSE)</f>
        <v>2610</v>
      </c>
      <c r="J20" s="39">
        <f>VLOOKUP(Control!$B$9&amp;Control!$E$3&amp;$B20,'Data Tab 3'!$A$5:$Y$244,'Data Tab 3'!K$1,FALSE)</f>
        <v>12013</v>
      </c>
      <c r="K20" s="28"/>
      <c r="L20" s="39">
        <f>VLOOKUP(Control!$B$9&amp;Control!$E$4&amp;$B20,'Data Tab 3'!$A$5:$Y$244,'Data Tab 3'!E$1,FALSE)</f>
        <v>593</v>
      </c>
      <c r="M20" s="39">
        <f>VLOOKUP(Control!$B$9&amp;Control!$E$4&amp;$B20,'Data Tab 3'!$A$5:$Y$244,'Data Tab 3'!F$1,FALSE)</f>
        <v>598</v>
      </c>
      <c r="N20" s="39">
        <f>VLOOKUP(Control!$B$9&amp;Control!$E$4&amp;$B20,'Data Tab 3'!$A$5:$Y$244,'Data Tab 3'!G$1,FALSE)</f>
        <v>1589</v>
      </c>
      <c r="O20" s="39">
        <f>VLOOKUP(Control!$B$9&amp;Control!$E$4&amp;$B20,'Data Tab 3'!$A$5:$Y$244,'Data Tab 3'!H$1,FALSE)</f>
        <v>2589</v>
      </c>
      <c r="P20" s="39">
        <f>VLOOKUP(Control!$B$9&amp;Control!$E$4&amp;$B20,'Data Tab 3'!$A$5:$Y$244,'Data Tab 3'!I$1,FALSE)</f>
        <v>2334</v>
      </c>
      <c r="Q20" s="39">
        <f>VLOOKUP(Control!$B$9&amp;Control!$E$4&amp;$B20,'Data Tab 3'!$A$5:$Y$244,'Data Tab 3'!J$1,FALSE)</f>
        <v>2116</v>
      </c>
      <c r="R20" s="39">
        <f>VLOOKUP(Control!$B$9&amp;Control!$E$4&amp;$B20,'Data Tab 3'!$A$5:$Y$244,'Data Tab 3'!K$1,FALSE)</f>
        <v>9819</v>
      </c>
      <c r="S20" s="28"/>
      <c r="T20" s="39">
        <f>VLOOKUP(Control!$B$9&amp;Control!$E$5&amp;$B20,'Data Tab 3'!$A$5:$Y$244,'Data Tab 3'!E$1,FALSE)</f>
        <v>1357</v>
      </c>
      <c r="U20" s="39">
        <f>VLOOKUP(Control!$B$9&amp;Control!$E$5&amp;$B20,'Data Tab 3'!$A$5:$Y$244,'Data Tab 3'!F$1,FALSE)</f>
        <v>1306</v>
      </c>
      <c r="V20" s="39">
        <f>VLOOKUP(Control!$B$9&amp;Control!$E$5&amp;$B20,'Data Tab 3'!$A$5:$Y$244,'Data Tab 3'!G$1,FALSE)</f>
        <v>3585</v>
      </c>
      <c r="W20" s="39">
        <f>VLOOKUP(Control!$B$9&amp;Control!$E$5&amp;$B20,'Data Tab 3'!$A$5:$Y$244,'Data Tab 3'!H$1,FALSE)</f>
        <v>5644</v>
      </c>
      <c r="X20" s="39">
        <f>VLOOKUP(Control!$B$9&amp;Control!$E$5&amp;$B20,'Data Tab 3'!$A$5:$Y$244,'Data Tab 3'!I$1,FALSE)</f>
        <v>5214</v>
      </c>
      <c r="Y20" s="39">
        <f>VLOOKUP(Control!$B$9&amp;Control!$E$5&amp;$B20,'Data Tab 3'!$A$5:$Y$244,'Data Tab 3'!J$1,FALSE)</f>
        <v>4726</v>
      </c>
      <c r="Z20" s="40">
        <f>VLOOKUP(Control!$B$9&amp;Control!$E$5&amp;$B20,'Data Tab 3'!$A$5:$Y$244,'Data Tab 3'!K$1,FALSE)</f>
        <v>21832</v>
      </c>
      <c r="AB20" s="67"/>
      <c r="AD20" s="67"/>
      <c r="AF20" s="67"/>
    </row>
    <row r="21" spans="2:32" x14ac:dyDescent="0.25">
      <c r="B21" s="22" t="s">
        <v>19</v>
      </c>
      <c r="C21" s="10"/>
      <c r="D21" s="41">
        <f>VLOOKUP(Control!$B$9&amp;Control!$E$3&amp;$B21,'Data Tab 3'!$A$5:$Y$244,'Data Tab 3'!E$1,FALSE)</f>
        <v>1029</v>
      </c>
      <c r="E21" s="41">
        <f>VLOOKUP(Control!$B$9&amp;Control!$E$3&amp;$B21,'Data Tab 3'!$A$5:$Y$244,'Data Tab 3'!F$1,FALSE)</f>
        <v>945</v>
      </c>
      <c r="F21" s="41">
        <f>VLOOKUP(Control!$B$9&amp;Control!$E$3&amp;$B21,'Data Tab 3'!$A$5:$Y$244,'Data Tab 3'!G$1,FALSE)</f>
        <v>2573</v>
      </c>
      <c r="G21" s="41">
        <f>VLOOKUP(Control!$B$9&amp;Control!$E$3&amp;$B21,'Data Tab 3'!$A$5:$Y$244,'Data Tab 3'!H$1,FALSE)</f>
        <v>3653</v>
      </c>
      <c r="H21" s="41">
        <f>VLOOKUP(Control!$B$9&amp;Control!$E$3&amp;$B21,'Data Tab 3'!$A$5:$Y$244,'Data Tab 3'!I$1,FALSE)</f>
        <v>3014</v>
      </c>
      <c r="I21" s="41">
        <f>VLOOKUP(Control!$B$9&amp;Control!$E$3&amp;$B21,'Data Tab 3'!$A$5:$Y$244,'Data Tab 3'!J$1,FALSE)</f>
        <v>2794</v>
      </c>
      <c r="J21" s="41">
        <f>VLOOKUP(Control!$B$9&amp;Control!$E$3&amp;$B21,'Data Tab 3'!$A$5:$Y$244,'Data Tab 3'!K$1,FALSE)</f>
        <v>14008</v>
      </c>
      <c r="K21" s="28"/>
      <c r="L21" s="41">
        <f>VLOOKUP(Control!$B$9&amp;Control!$E$4&amp;$B21,'Data Tab 3'!$A$5:$Y$244,'Data Tab 3'!E$1,FALSE)</f>
        <v>993</v>
      </c>
      <c r="M21" s="41">
        <f>VLOOKUP(Control!$B$9&amp;Control!$E$4&amp;$B21,'Data Tab 3'!$A$5:$Y$244,'Data Tab 3'!F$1,FALSE)</f>
        <v>903</v>
      </c>
      <c r="N21" s="41">
        <f>VLOOKUP(Control!$B$9&amp;Control!$E$4&amp;$B21,'Data Tab 3'!$A$5:$Y$244,'Data Tab 3'!G$1,FALSE)</f>
        <v>2394</v>
      </c>
      <c r="O21" s="41">
        <f>VLOOKUP(Control!$B$9&amp;Control!$E$4&amp;$B21,'Data Tab 3'!$A$5:$Y$244,'Data Tab 3'!H$1,FALSE)</f>
        <v>3294</v>
      </c>
      <c r="P21" s="41">
        <f>VLOOKUP(Control!$B$9&amp;Control!$E$4&amp;$B21,'Data Tab 3'!$A$5:$Y$244,'Data Tab 3'!I$1,FALSE)</f>
        <v>2595</v>
      </c>
      <c r="Q21" s="41">
        <f>VLOOKUP(Control!$B$9&amp;Control!$E$4&amp;$B21,'Data Tab 3'!$A$5:$Y$244,'Data Tab 3'!J$1,FALSE)</f>
        <v>2544</v>
      </c>
      <c r="R21" s="41">
        <f>VLOOKUP(Control!$B$9&amp;Control!$E$4&amp;$B21,'Data Tab 3'!$A$5:$Y$244,'Data Tab 3'!K$1,FALSE)</f>
        <v>12723</v>
      </c>
      <c r="S21" s="28"/>
      <c r="T21" s="41">
        <f>VLOOKUP(Control!$B$9&amp;Control!$E$5&amp;$B21,'Data Tab 3'!$A$5:$Y$244,'Data Tab 3'!E$1,FALSE)</f>
        <v>2022</v>
      </c>
      <c r="U21" s="41">
        <f>VLOOKUP(Control!$B$9&amp;Control!$E$5&amp;$B21,'Data Tab 3'!$A$5:$Y$244,'Data Tab 3'!F$1,FALSE)</f>
        <v>1848</v>
      </c>
      <c r="V21" s="41">
        <f>VLOOKUP(Control!$B$9&amp;Control!$E$5&amp;$B21,'Data Tab 3'!$A$5:$Y$244,'Data Tab 3'!G$1,FALSE)</f>
        <v>4967</v>
      </c>
      <c r="W21" s="41">
        <f>VLOOKUP(Control!$B$9&amp;Control!$E$5&amp;$B21,'Data Tab 3'!$A$5:$Y$244,'Data Tab 3'!H$1,FALSE)</f>
        <v>6947</v>
      </c>
      <c r="X21" s="41">
        <f>VLOOKUP(Control!$B$9&amp;Control!$E$5&amp;$B21,'Data Tab 3'!$A$5:$Y$244,'Data Tab 3'!I$1,FALSE)</f>
        <v>5609</v>
      </c>
      <c r="Y21" s="41">
        <f>VLOOKUP(Control!$B$9&amp;Control!$E$5&amp;$B21,'Data Tab 3'!$A$5:$Y$244,'Data Tab 3'!J$1,FALSE)</f>
        <v>5338</v>
      </c>
      <c r="Z21" s="42">
        <f>VLOOKUP(Control!$B$9&amp;Control!$E$5&amp;$B21,'Data Tab 3'!$A$5:$Y$244,'Data Tab 3'!K$1,FALSE)</f>
        <v>26731</v>
      </c>
      <c r="AB21" s="67"/>
      <c r="AD21" s="67"/>
      <c r="AF21" s="67"/>
    </row>
    <row r="22" spans="2:32" x14ac:dyDescent="0.25">
      <c r="B22" s="21" t="s">
        <v>162</v>
      </c>
      <c r="C22" s="10"/>
      <c r="D22" s="39">
        <f>VLOOKUP(Control!$B$9&amp;Control!$E$3&amp;$B22,'Data Tab 3'!$A$5:$Y$244,'Data Tab 3'!E$1,FALSE)</f>
        <v>961</v>
      </c>
      <c r="E22" s="39">
        <f>VLOOKUP(Control!$B$9&amp;Control!$E$3&amp;$B22,'Data Tab 3'!$A$5:$Y$244,'Data Tab 3'!F$1,FALSE)</f>
        <v>856</v>
      </c>
      <c r="F22" s="39">
        <f>VLOOKUP(Control!$B$9&amp;Control!$E$3&amp;$B22,'Data Tab 3'!$A$5:$Y$244,'Data Tab 3'!G$1,FALSE)</f>
        <v>2396</v>
      </c>
      <c r="G22" s="39">
        <f>VLOOKUP(Control!$B$9&amp;Control!$E$3&amp;$B22,'Data Tab 3'!$A$5:$Y$244,'Data Tab 3'!H$1,FALSE)</f>
        <v>3087</v>
      </c>
      <c r="H22" s="39">
        <f>VLOOKUP(Control!$B$9&amp;Control!$E$3&amp;$B22,'Data Tab 3'!$A$5:$Y$244,'Data Tab 3'!I$1,FALSE)</f>
        <v>3168</v>
      </c>
      <c r="I22" s="39">
        <f>VLOOKUP(Control!$B$9&amp;Control!$E$3&amp;$B22,'Data Tab 3'!$A$5:$Y$244,'Data Tab 3'!J$1,FALSE)</f>
        <v>2878</v>
      </c>
      <c r="J22" s="39">
        <f>VLOOKUP(Control!$B$9&amp;Control!$E$3&amp;$B22,'Data Tab 3'!$A$5:$Y$244,'Data Tab 3'!K$1,FALSE)</f>
        <v>13346</v>
      </c>
      <c r="K22" s="28"/>
      <c r="L22" s="39">
        <f>VLOOKUP(Control!$B$9&amp;Control!$E$4&amp;$B22,'Data Tab 3'!$A$5:$Y$244,'Data Tab 3'!E$1,FALSE)</f>
        <v>1326</v>
      </c>
      <c r="M22" s="39">
        <f>VLOOKUP(Control!$B$9&amp;Control!$E$4&amp;$B22,'Data Tab 3'!$A$5:$Y$244,'Data Tab 3'!F$1,FALSE)</f>
        <v>1362</v>
      </c>
      <c r="N22" s="39">
        <f>VLOOKUP(Control!$B$9&amp;Control!$E$4&amp;$B22,'Data Tab 3'!$A$5:$Y$244,'Data Tab 3'!G$1,FALSE)</f>
        <v>3227</v>
      </c>
      <c r="O22" s="39">
        <f>VLOOKUP(Control!$B$9&amp;Control!$E$4&amp;$B22,'Data Tab 3'!$A$5:$Y$244,'Data Tab 3'!H$1,FALSE)</f>
        <v>4018</v>
      </c>
      <c r="P22" s="39">
        <f>VLOOKUP(Control!$B$9&amp;Control!$E$4&amp;$B22,'Data Tab 3'!$A$5:$Y$244,'Data Tab 3'!I$1,FALSE)</f>
        <v>3826</v>
      </c>
      <c r="Q22" s="39">
        <f>VLOOKUP(Control!$B$9&amp;Control!$E$4&amp;$B22,'Data Tab 3'!$A$5:$Y$244,'Data Tab 3'!J$1,FALSE)</f>
        <v>3374</v>
      </c>
      <c r="R22" s="39">
        <f>VLOOKUP(Control!$B$9&amp;Control!$E$4&amp;$B22,'Data Tab 3'!$A$5:$Y$244,'Data Tab 3'!K$1,FALSE)</f>
        <v>17133</v>
      </c>
      <c r="S22" s="28"/>
      <c r="T22" s="39">
        <f>VLOOKUP(Control!$B$9&amp;Control!$E$5&amp;$B22,'Data Tab 3'!$A$5:$Y$244,'Data Tab 3'!E$1,FALSE)</f>
        <v>2287</v>
      </c>
      <c r="U22" s="39">
        <f>VLOOKUP(Control!$B$9&amp;Control!$E$5&amp;$B22,'Data Tab 3'!$A$5:$Y$244,'Data Tab 3'!F$1,FALSE)</f>
        <v>2218</v>
      </c>
      <c r="V22" s="39">
        <f>VLOOKUP(Control!$B$9&amp;Control!$E$5&amp;$B22,'Data Tab 3'!$A$5:$Y$244,'Data Tab 3'!G$1,FALSE)</f>
        <v>5623</v>
      </c>
      <c r="W22" s="39">
        <f>VLOOKUP(Control!$B$9&amp;Control!$E$5&amp;$B22,'Data Tab 3'!$A$5:$Y$244,'Data Tab 3'!H$1,FALSE)</f>
        <v>7105</v>
      </c>
      <c r="X22" s="39">
        <f>VLOOKUP(Control!$B$9&amp;Control!$E$5&amp;$B22,'Data Tab 3'!$A$5:$Y$244,'Data Tab 3'!I$1,FALSE)</f>
        <v>6994</v>
      </c>
      <c r="Y22" s="39">
        <f>VLOOKUP(Control!$B$9&amp;Control!$E$5&amp;$B22,'Data Tab 3'!$A$5:$Y$244,'Data Tab 3'!J$1,FALSE)</f>
        <v>6252</v>
      </c>
      <c r="Z22" s="40">
        <f>VLOOKUP(Control!$B$9&amp;Control!$E$5&amp;$B22,'Data Tab 3'!$A$5:$Y$244,'Data Tab 3'!K$1,FALSE)</f>
        <v>30479</v>
      </c>
      <c r="AB22" s="67"/>
      <c r="AD22" s="67"/>
      <c r="AF22" s="67"/>
    </row>
    <row r="23" spans="2:32" x14ac:dyDescent="0.25">
      <c r="B23" s="22" t="s">
        <v>163</v>
      </c>
      <c r="C23" s="10"/>
      <c r="D23" s="41">
        <f>VLOOKUP(Control!$B$9&amp;Control!$E$3&amp;$B23,'Data Tab 3'!$A$5:$Y$244,'Data Tab 3'!E$1,FALSE)</f>
        <v>1174</v>
      </c>
      <c r="E23" s="41">
        <f>VLOOKUP(Control!$B$9&amp;Control!$E$3&amp;$B23,'Data Tab 3'!$A$5:$Y$244,'Data Tab 3'!F$1,FALSE)</f>
        <v>1047</v>
      </c>
      <c r="F23" s="41">
        <f>VLOOKUP(Control!$B$9&amp;Control!$E$3&amp;$B23,'Data Tab 3'!$A$5:$Y$244,'Data Tab 3'!G$1,FALSE)</f>
        <v>2737</v>
      </c>
      <c r="G23" s="41">
        <f>VLOOKUP(Control!$B$9&amp;Control!$E$3&amp;$B23,'Data Tab 3'!$A$5:$Y$244,'Data Tab 3'!H$1,FALSE)</f>
        <v>4270</v>
      </c>
      <c r="H23" s="41">
        <f>VLOOKUP(Control!$B$9&amp;Control!$E$3&amp;$B23,'Data Tab 3'!$A$5:$Y$244,'Data Tab 3'!I$1,FALSE)</f>
        <v>4093</v>
      </c>
      <c r="I23" s="41">
        <f>VLOOKUP(Control!$B$9&amp;Control!$E$3&amp;$B23,'Data Tab 3'!$A$5:$Y$244,'Data Tab 3'!J$1,FALSE)</f>
        <v>3305</v>
      </c>
      <c r="J23" s="41">
        <f>VLOOKUP(Control!$B$9&amp;Control!$E$3&amp;$B23,'Data Tab 3'!$A$5:$Y$244,'Data Tab 3'!K$1,FALSE)</f>
        <v>16626</v>
      </c>
      <c r="K23" s="28"/>
      <c r="L23" s="41">
        <f>VLOOKUP(Control!$B$9&amp;Control!$E$4&amp;$B23,'Data Tab 3'!$A$5:$Y$244,'Data Tab 3'!E$1,FALSE)</f>
        <v>1946</v>
      </c>
      <c r="M23" s="41">
        <f>VLOOKUP(Control!$B$9&amp;Control!$E$4&amp;$B23,'Data Tab 3'!$A$5:$Y$244,'Data Tab 3'!F$1,FALSE)</f>
        <v>1883</v>
      </c>
      <c r="N23" s="41">
        <f>VLOOKUP(Control!$B$9&amp;Control!$E$4&amp;$B23,'Data Tab 3'!$A$5:$Y$244,'Data Tab 3'!G$1,FALSE)</f>
        <v>4894</v>
      </c>
      <c r="O23" s="41">
        <f>VLOOKUP(Control!$B$9&amp;Control!$E$4&amp;$B23,'Data Tab 3'!$A$5:$Y$244,'Data Tab 3'!H$1,FALSE)</f>
        <v>7404</v>
      </c>
      <c r="P23" s="41">
        <f>VLOOKUP(Control!$B$9&amp;Control!$E$4&amp;$B23,'Data Tab 3'!$A$5:$Y$244,'Data Tab 3'!I$1,FALSE)</f>
        <v>6735</v>
      </c>
      <c r="Q23" s="41">
        <f>VLOOKUP(Control!$B$9&amp;Control!$E$4&amp;$B23,'Data Tab 3'!$A$5:$Y$244,'Data Tab 3'!J$1,FALSE)</f>
        <v>5341</v>
      </c>
      <c r="R23" s="41">
        <f>VLOOKUP(Control!$B$9&amp;Control!$E$4&amp;$B23,'Data Tab 3'!$A$5:$Y$244,'Data Tab 3'!K$1,FALSE)</f>
        <v>28203</v>
      </c>
      <c r="S23" s="28"/>
      <c r="T23" s="41">
        <f>VLOOKUP(Control!$B$9&amp;Control!$E$5&amp;$B23,'Data Tab 3'!$A$5:$Y$244,'Data Tab 3'!E$1,FALSE)</f>
        <v>3120</v>
      </c>
      <c r="U23" s="41">
        <f>VLOOKUP(Control!$B$9&amp;Control!$E$5&amp;$B23,'Data Tab 3'!$A$5:$Y$244,'Data Tab 3'!F$1,FALSE)</f>
        <v>2930</v>
      </c>
      <c r="V23" s="41">
        <f>VLOOKUP(Control!$B$9&amp;Control!$E$5&amp;$B23,'Data Tab 3'!$A$5:$Y$244,'Data Tab 3'!G$1,FALSE)</f>
        <v>7631</v>
      </c>
      <c r="W23" s="41">
        <f>VLOOKUP(Control!$B$9&amp;Control!$E$5&amp;$B23,'Data Tab 3'!$A$5:$Y$244,'Data Tab 3'!H$1,FALSE)</f>
        <v>11674</v>
      </c>
      <c r="X23" s="41">
        <f>VLOOKUP(Control!$B$9&amp;Control!$E$5&amp;$B23,'Data Tab 3'!$A$5:$Y$244,'Data Tab 3'!I$1,FALSE)</f>
        <v>10828</v>
      </c>
      <c r="Y23" s="41">
        <f>VLOOKUP(Control!$B$9&amp;Control!$E$5&amp;$B23,'Data Tab 3'!$A$5:$Y$244,'Data Tab 3'!J$1,FALSE)</f>
        <v>8646</v>
      </c>
      <c r="Z23" s="42">
        <f>VLOOKUP(Control!$B$9&amp;Control!$E$5&amp;$B23,'Data Tab 3'!$A$5:$Y$244,'Data Tab 3'!K$1,FALSE)</f>
        <v>44829</v>
      </c>
      <c r="AB23" s="67"/>
      <c r="AD23" s="67"/>
      <c r="AF23" s="67"/>
    </row>
    <row r="24" spans="2:32" x14ac:dyDescent="0.25">
      <c r="B24" s="21" t="s">
        <v>164</v>
      </c>
      <c r="C24" s="10"/>
      <c r="D24" s="39">
        <f>VLOOKUP(Control!$B$9&amp;Control!$E$3&amp;$B24,'Data Tab 3'!$A$5:$Y$244,'Data Tab 3'!E$1,FALSE)</f>
        <v>1543</v>
      </c>
      <c r="E24" s="39">
        <f>VLOOKUP(Control!$B$9&amp;Control!$E$3&amp;$B24,'Data Tab 3'!$A$5:$Y$244,'Data Tab 3'!F$1,FALSE)</f>
        <v>1384</v>
      </c>
      <c r="F24" s="39">
        <f>VLOOKUP(Control!$B$9&amp;Control!$E$3&amp;$B24,'Data Tab 3'!$A$5:$Y$244,'Data Tab 3'!G$1,FALSE)</f>
        <v>3830</v>
      </c>
      <c r="G24" s="39">
        <f>VLOOKUP(Control!$B$9&amp;Control!$E$3&amp;$B24,'Data Tab 3'!$A$5:$Y$244,'Data Tab 3'!H$1,FALSE)</f>
        <v>5475</v>
      </c>
      <c r="H24" s="39">
        <f>VLOOKUP(Control!$B$9&amp;Control!$E$3&amp;$B24,'Data Tab 3'!$A$5:$Y$244,'Data Tab 3'!I$1,FALSE)</f>
        <v>4735</v>
      </c>
      <c r="I24" s="39">
        <f>VLOOKUP(Control!$B$9&amp;Control!$E$3&amp;$B24,'Data Tab 3'!$A$5:$Y$244,'Data Tab 3'!J$1,FALSE)</f>
        <v>3281</v>
      </c>
      <c r="J24" s="39">
        <f>VLOOKUP(Control!$B$9&amp;Control!$E$3&amp;$B24,'Data Tab 3'!$A$5:$Y$244,'Data Tab 3'!K$1,FALSE)</f>
        <v>20248</v>
      </c>
      <c r="K24" s="28"/>
      <c r="L24" s="39">
        <f>VLOOKUP(Control!$B$9&amp;Control!$E$4&amp;$B24,'Data Tab 3'!$A$5:$Y$244,'Data Tab 3'!E$1,FALSE)</f>
        <v>3172</v>
      </c>
      <c r="M24" s="39">
        <f>VLOOKUP(Control!$B$9&amp;Control!$E$4&amp;$B24,'Data Tab 3'!$A$5:$Y$244,'Data Tab 3'!F$1,FALSE)</f>
        <v>3082</v>
      </c>
      <c r="N24" s="39">
        <f>VLOOKUP(Control!$B$9&amp;Control!$E$4&amp;$B24,'Data Tab 3'!$A$5:$Y$244,'Data Tab 3'!G$1,FALSE)</f>
        <v>8522</v>
      </c>
      <c r="O24" s="39">
        <f>VLOOKUP(Control!$B$9&amp;Control!$E$4&amp;$B24,'Data Tab 3'!$A$5:$Y$244,'Data Tab 3'!H$1,FALSE)</f>
        <v>12205</v>
      </c>
      <c r="P24" s="39">
        <f>VLOOKUP(Control!$B$9&amp;Control!$E$4&amp;$B24,'Data Tab 3'!$A$5:$Y$244,'Data Tab 3'!I$1,FALSE)</f>
        <v>9956</v>
      </c>
      <c r="Q24" s="39">
        <f>VLOOKUP(Control!$B$9&amp;Control!$E$4&amp;$B24,'Data Tab 3'!$A$5:$Y$244,'Data Tab 3'!J$1,FALSE)</f>
        <v>7327</v>
      </c>
      <c r="R24" s="39">
        <f>VLOOKUP(Control!$B$9&amp;Control!$E$4&amp;$B24,'Data Tab 3'!$A$5:$Y$244,'Data Tab 3'!K$1,FALSE)</f>
        <v>44264</v>
      </c>
      <c r="S24" s="28"/>
      <c r="T24" s="39">
        <f>VLOOKUP(Control!$B$9&amp;Control!$E$5&amp;$B24,'Data Tab 3'!$A$5:$Y$244,'Data Tab 3'!E$1,FALSE)</f>
        <v>4715</v>
      </c>
      <c r="U24" s="39">
        <f>VLOOKUP(Control!$B$9&amp;Control!$E$5&amp;$B24,'Data Tab 3'!$A$5:$Y$244,'Data Tab 3'!F$1,FALSE)</f>
        <v>4466</v>
      </c>
      <c r="V24" s="39">
        <f>VLOOKUP(Control!$B$9&amp;Control!$E$5&amp;$B24,'Data Tab 3'!$A$5:$Y$244,'Data Tab 3'!G$1,FALSE)</f>
        <v>12352</v>
      </c>
      <c r="W24" s="39">
        <f>VLOOKUP(Control!$B$9&amp;Control!$E$5&amp;$B24,'Data Tab 3'!$A$5:$Y$244,'Data Tab 3'!H$1,FALSE)</f>
        <v>17680</v>
      </c>
      <c r="X24" s="39">
        <f>VLOOKUP(Control!$B$9&amp;Control!$E$5&amp;$B24,'Data Tab 3'!$A$5:$Y$244,'Data Tab 3'!I$1,FALSE)</f>
        <v>14691</v>
      </c>
      <c r="Y24" s="39">
        <f>VLOOKUP(Control!$B$9&amp;Control!$E$5&amp;$B24,'Data Tab 3'!$A$5:$Y$244,'Data Tab 3'!J$1,FALSE)</f>
        <v>10608</v>
      </c>
      <c r="Z24" s="40">
        <f>VLOOKUP(Control!$B$9&amp;Control!$E$5&amp;$B24,'Data Tab 3'!$A$5:$Y$244,'Data Tab 3'!K$1,FALSE)</f>
        <v>64512</v>
      </c>
      <c r="AB24" s="67"/>
      <c r="AD24" s="67"/>
      <c r="AF24" s="67"/>
    </row>
    <row r="25" spans="2:32" x14ac:dyDescent="0.25">
      <c r="B25" s="22" t="s">
        <v>165</v>
      </c>
      <c r="C25" s="10"/>
      <c r="D25" s="41">
        <f>VLOOKUP(Control!$B$9&amp;Control!$E$3&amp;$B25,'Data Tab 3'!$A$5:$Y$244,'Data Tab 3'!E$1,FALSE)</f>
        <v>2369</v>
      </c>
      <c r="E25" s="41">
        <f>VLOOKUP(Control!$B$9&amp;Control!$E$3&amp;$B25,'Data Tab 3'!$A$5:$Y$244,'Data Tab 3'!F$1,FALSE)</f>
        <v>2060</v>
      </c>
      <c r="F25" s="41">
        <f>VLOOKUP(Control!$B$9&amp;Control!$E$3&amp;$B25,'Data Tab 3'!$A$5:$Y$244,'Data Tab 3'!G$1,FALSE)</f>
        <v>5315</v>
      </c>
      <c r="G25" s="41">
        <f>VLOOKUP(Control!$B$9&amp;Control!$E$3&amp;$B25,'Data Tab 3'!$A$5:$Y$244,'Data Tab 3'!H$1,FALSE)</f>
        <v>6752</v>
      </c>
      <c r="H25" s="41">
        <f>VLOOKUP(Control!$B$9&amp;Control!$E$3&amp;$B25,'Data Tab 3'!$A$5:$Y$244,'Data Tab 3'!I$1,FALSE)</f>
        <v>4857</v>
      </c>
      <c r="I25" s="41">
        <f>VLOOKUP(Control!$B$9&amp;Control!$E$3&amp;$B25,'Data Tab 3'!$A$5:$Y$244,'Data Tab 3'!J$1,FALSE)</f>
        <v>3789</v>
      </c>
      <c r="J25" s="41">
        <f>VLOOKUP(Control!$B$9&amp;Control!$E$3&amp;$B25,'Data Tab 3'!$A$5:$Y$244,'Data Tab 3'!K$1,FALSE)</f>
        <v>25142</v>
      </c>
      <c r="K25" s="28"/>
      <c r="L25" s="41">
        <f>VLOOKUP(Control!$B$9&amp;Control!$E$4&amp;$B25,'Data Tab 3'!$A$5:$Y$244,'Data Tab 3'!E$1,FALSE)</f>
        <v>5537</v>
      </c>
      <c r="M25" s="41">
        <f>VLOOKUP(Control!$B$9&amp;Control!$E$4&amp;$B25,'Data Tab 3'!$A$5:$Y$244,'Data Tab 3'!F$1,FALSE)</f>
        <v>5161</v>
      </c>
      <c r="N25" s="41">
        <f>VLOOKUP(Control!$B$9&amp;Control!$E$4&amp;$B25,'Data Tab 3'!$A$5:$Y$244,'Data Tab 3'!G$1,FALSE)</f>
        <v>13801</v>
      </c>
      <c r="O25" s="41">
        <f>VLOOKUP(Control!$B$9&amp;Control!$E$4&amp;$B25,'Data Tab 3'!$A$5:$Y$244,'Data Tab 3'!H$1,FALSE)</f>
        <v>17814</v>
      </c>
      <c r="P25" s="41">
        <f>VLOOKUP(Control!$B$9&amp;Control!$E$4&amp;$B25,'Data Tab 3'!$A$5:$Y$244,'Data Tab 3'!I$1,FALSE)</f>
        <v>13605</v>
      </c>
      <c r="Q25" s="41">
        <f>VLOOKUP(Control!$B$9&amp;Control!$E$4&amp;$B25,'Data Tab 3'!$A$5:$Y$244,'Data Tab 3'!J$1,FALSE)</f>
        <v>11011</v>
      </c>
      <c r="R25" s="41">
        <f>VLOOKUP(Control!$B$9&amp;Control!$E$4&amp;$B25,'Data Tab 3'!$A$5:$Y$244,'Data Tab 3'!K$1,FALSE)</f>
        <v>66929</v>
      </c>
      <c r="S25" s="28"/>
      <c r="T25" s="41">
        <f>VLOOKUP(Control!$B$9&amp;Control!$E$5&amp;$B25,'Data Tab 3'!$A$5:$Y$244,'Data Tab 3'!E$1,FALSE)</f>
        <v>7906</v>
      </c>
      <c r="U25" s="41">
        <f>VLOOKUP(Control!$B$9&amp;Control!$E$5&amp;$B25,'Data Tab 3'!$A$5:$Y$244,'Data Tab 3'!F$1,FALSE)</f>
        <v>7221</v>
      </c>
      <c r="V25" s="41">
        <f>VLOOKUP(Control!$B$9&amp;Control!$E$5&amp;$B25,'Data Tab 3'!$A$5:$Y$244,'Data Tab 3'!G$1,FALSE)</f>
        <v>19116</v>
      </c>
      <c r="W25" s="41">
        <f>VLOOKUP(Control!$B$9&amp;Control!$E$5&amp;$B25,'Data Tab 3'!$A$5:$Y$244,'Data Tab 3'!H$1,FALSE)</f>
        <v>24566</v>
      </c>
      <c r="X25" s="41">
        <f>VLOOKUP(Control!$B$9&amp;Control!$E$5&amp;$B25,'Data Tab 3'!$A$5:$Y$244,'Data Tab 3'!I$1,FALSE)</f>
        <v>18462</v>
      </c>
      <c r="Y25" s="41">
        <f>VLOOKUP(Control!$B$9&amp;Control!$E$5&amp;$B25,'Data Tab 3'!$A$5:$Y$244,'Data Tab 3'!J$1,FALSE)</f>
        <v>14800</v>
      </c>
      <c r="Z25" s="42">
        <f>VLOOKUP(Control!$B$9&amp;Control!$E$5&amp;$B25,'Data Tab 3'!$A$5:$Y$244,'Data Tab 3'!K$1,FALSE)</f>
        <v>92071</v>
      </c>
      <c r="AB25" s="67"/>
      <c r="AD25" s="67"/>
      <c r="AF25" s="67"/>
    </row>
    <row r="26" spans="2:32" x14ac:dyDescent="0.25">
      <c r="B26" s="21" t="s">
        <v>166</v>
      </c>
      <c r="C26" s="10"/>
      <c r="D26" s="39">
        <f>VLOOKUP(Control!$B$9&amp;Control!$E$3&amp;$B26,'Data Tab 3'!$A$5:$Y$244,'Data Tab 3'!E$1,FALSE)</f>
        <v>3739</v>
      </c>
      <c r="E26" s="39">
        <f>VLOOKUP(Control!$B$9&amp;Control!$E$3&amp;$B26,'Data Tab 3'!$A$5:$Y$244,'Data Tab 3'!F$1,FALSE)</f>
        <v>3017</v>
      </c>
      <c r="F26" s="39">
        <f>VLOOKUP(Control!$B$9&amp;Control!$E$3&amp;$B26,'Data Tab 3'!$A$5:$Y$244,'Data Tab 3'!G$1,FALSE)</f>
        <v>7001</v>
      </c>
      <c r="G26" s="39">
        <f>VLOOKUP(Control!$B$9&amp;Control!$E$3&amp;$B26,'Data Tab 3'!$A$5:$Y$244,'Data Tab 3'!H$1,FALSE)</f>
        <v>8584</v>
      </c>
      <c r="H26" s="39">
        <f>VLOOKUP(Control!$B$9&amp;Control!$E$3&amp;$B26,'Data Tab 3'!$A$5:$Y$244,'Data Tab 3'!I$1,FALSE)</f>
        <v>6513</v>
      </c>
      <c r="I26" s="39">
        <f>VLOOKUP(Control!$B$9&amp;Control!$E$3&amp;$B26,'Data Tab 3'!$A$5:$Y$244,'Data Tab 3'!J$1,FALSE)</f>
        <v>5086</v>
      </c>
      <c r="J26" s="39">
        <f>VLOOKUP(Control!$B$9&amp;Control!$E$3&amp;$B26,'Data Tab 3'!$A$5:$Y$244,'Data Tab 3'!K$1,FALSE)</f>
        <v>33940</v>
      </c>
      <c r="K26" s="28"/>
      <c r="L26" s="39">
        <f>VLOOKUP(Control!$B$9&amp;Control!$E$4&amp;$B26,'Data Tab 3'!$A$5:$Y$244,'Data Tab 3'!E$1,FALSE)</f>
        <v>8288</v>
      </c>
      <c r="M26" s="39">
        <f>VLOOKUP(Control!$B$9&amp;Control!$E$4&amp;$B26,'Data Tab 3'!$A$5:$Y$244,'Data Tab 3'!F$1,FALSE)</f>
        <v>7277</v>
      </c>
      <c r="N26" s="39">
        <f>VLOOKUP(Control!$B$9&amp;Control!$E$4&amp;$B26,'Data Tab 3'!$A$5:$Y$244,'Data Tab 3'!G$1,FALSE)</f>
        <v>18107</v>
      </c>
      <c r="O26" s="39">
        <f>VLOOKUP(Control!$B$9&amp;Control!$E$4&amp;$B26,'Data Tab 3'!$A$5:$Y$244,'Data Tab 3'!H$1,FALSE)</f>
        <v>23084</v>
      </c>
      <c r="P26" s="39">
        <f>VLOOKUP(Control!$B$9&amp;Control!$E$4&amp;$B26,'Data Tab 3'!$A$5:$Y$244,'Data Tab 3'!I$1,FALSE)</f>
        <v>19771</v>
      </c>
      <c r="Q26" s="39">
        <f>VLOOKUP(Control!$B$9&amp;Control!$E$4&amp;$B26,'Data Tab 3'!$A$5:$Y$244,'Data Tab 3'!J$1,FALSE)</f>
        <v>16099</v>
      </c>
      <c r="R26" s="39">
        <f>VLOOKUP(Control!$B$9&amp;Control!$E$4&amp;$B26,'Data Tab 3'!$A$5:$Y$244,'Data Tab 3'!K$1,FALSE)</f>
        <v>92626</v>
      </c>
      <c r="S26" s="28"/>
      <c r="T26" s="39">
        <f>VLOOKUP(Control!$B$9&amp;Control!$E$5&amp;$B26,'Data Tab 3'!$A$5:$Y$244,'Data Tab 3'!E$1,FALSE)</f>
        <v>12027</v>
      </c>
      <c r="U26" s="39">
        <f>VLOOKUP(Control!$B$9&amp;Control!$E$5&amp;$B26,'Data Tab 3'!$A$5:$Y$244,'Data Tab 3'!F$1,FALSE)</f>
        <v>10294</v>
      </c>
      <c r="V26" s="39">
        <f>VLOOKUP(Control!$B$9&amp;Control!$E$5&amp;$B26,'Data Tab 3'!$A$5:$Y$244,'Data Tab 3'!G$1,FALSE)</f>
        <v>25108</v>
      </c>
      <c r="W26" s="39">
        <f>VLOOKUP(Control!$B$9&amp;Control!$E$5&amp;$B26,'Data Tab 3'!$A$5:$Y$244,'Data Tab 3'!H$1,FALSE)</f>
        <v>31668</v>
      </c>
      <c r="X26" s="39">
        <f>VLOOKUP(Control!$B$9&amp;Control!$E$5&amp;$B26,'Data Tab 3'!$A$5:$Y$244,'Data Tab 3'!I$1,FALSE)</f>
        <v>26284</v>
      </c>
      <c r="Y26" s="39">
        <f>VLOOKUP(Control!$B$9&amp;Control!$E$5&amp;$B26,'Data Tab 3'!$A$5:$Y$244,'Data Tab 3'!J$1,FALSE)</f>
        <v>21185</v>
      </c>
      <c r="Z26" s="40">
        <f>VLOOKUP(Control!$B$9&amp;Control!$E$5&amp;$B26,'Data Tab 3'!$A$5:$Y$244,'Data Tab 3'!K$1,FALSE)</f>
        <v>126566</v>
      </c>
      <c r="AB26" s="67"/>
      <c r="AD26" s="67"/>
      <c r="AF26" s="67"/>
    </row>
    <row r="27" spans="2:32" x14ac:dyDescent="0.25">
      <c r="B27" s="22" t="s">
        <v>167</v>
      </c>
      <c r="C27" s="10"/>
      <c r="D27" s="41">
        <f>VLOOKUP(Control!$B$9&amp;Control!$E$3&amp;$B27,'Data Tab 3'!$A$5:$Y$244,'Data Tab 3'!E$1,FALSE)</f>
        <v>5981</v>
      </c>
      <c r="E27" s="41">
        <f>VLOOKUP(Control!$B$9&amp;Control!$E$3&amp;$B27,'Data Tab 3'!$A$5:$Y$244,'Data Tab 3'!F$1,FALSE)</f>
        <v>4865</v>
      </c>
      <c r="F27" s="41">
        <f>VLOOKUP(Control!$B$9&amp;Control!$E$3&amp;$B27,'Data Tab 3'!$A$5:$Y$244,'Data Tab 3'!G$1,FALSE)</f>
        <v>11054</v>
      </c>
      <c r="G27" s="41">
        <f>VLOOKUP(Control!$B$9&amp;Control!$E$3&amp;$B27,'Data Tab 3'!$A$5:$Y$244,'Data Tab 3'!H$1,FALSE)</f>
        <v>13672</v>
      </c>
      <c r="H27" s="41">
        <f>VLOOKUP(Control!$B$9&amp;Control!$E$3&amp;$B27,'Data Tab 3'!$A$5:$Y$244,'Data Tab 3'!I$1,FALSE)</f>
        <v>9803</v>
      </c>
      <c r="I27" s="41">
        <f>VLOOKUP(Control!$B$9&amp;Control!$E$3&amp;$B27,'Data Tab 3'!$A$5:$Y$244,'Data Tab 3'!J$1,FALSE)</f>
        <v>5638</v>
      </c>
      <c r="J27" s="41">
        <f>VLOOKUP(Control!$B$9&amp;Control!$E$3&amp;$B27,'Data Tab 3'!$A$5:$Y$244,'Data Tab 3'!K$1,FALSE)</f>
        <v>51013</v>
      </c>
      <c r="K27" s="28"/>
      <c r="L27" s="41">
        <f>VLOOKUP(Control!$B$9&amp;Control!$E$4&amp;$B27,'Data Tab 3'!$A$5:$Y$244,'Data Tab 3'!E$1,FALSE)</f>
        <v>10177</v>
      </c>
      <c r="M27" s="41">
        <f>VLOOKUP(Control!$B$9&amp;Control!$E$4&amp;$B27,'Data Tab 3'!$A$5:$Y$244,'Data Tab 3'!F$1,FALSE)</f>
        <v>8818</v>
      </c>
      <c r="N27" s="41">
        <f>VLOOKUP(Control!$B$9&amp;Control!$E$4&amp;$B27,'Data Tab 3'!$A$5:$Y$244,'Data Tab 3'!G$1,FALSE)</f>
        <v>22741</v>
      </c>
      <c r="O27" s="41">
        <f>VLOOKUP(Control!$B$9&amp;Control!$E$4&amp;$B27,'Data Tab 3'!$A$5:$Y$244,'Data Tab 3'!H$1,FALSE)</f>
        <v>33270</v>
      </c>
      <c r="P27" s="41">
        <f>VLOOKUP(Control!$B$9&amp;Control!$E$4&amp;$B27,'Data Tab 3'!$A$5:$Y$244,'Data Tab 3'!I$1,FALSE)</f>
        <v>29188</v>
      </c>
      <c r="Q27" s="41">
        <f>VLOOKUP(Control!$B$9&amp;Control!$E$4&amp;$B27,'Data Tab 3'!$A$5:$Y$244,'Data Tab 3'!J$1,FALSE)</f>
        <v>18106</v>
      </c>
      <c r="R27" s="41">
        <f>VLOOKUP(Control!$B$9&amp;Control!$E$4&amp;$B27,'Data Tab 3'!$A$5:$Y$244,'Data Tab 3'!K$1,FALSE)</f>
        <v>122300</v>
      </c>
      <c r="S27" s="28"/>
      <c r="T27" s="41">
        <f>VLOOKUP(Control!$B$9&amp;Control!$E$5&amp;$B27,'Data Tab 3'!$A$5:$Y$244,'Data Tab 3'!E$1,FALSE)</f>
        <v>16158</v>
      </c>
      <c r="U27" s="41">
        <f>VLOOKUP(Control!$B$9&amp;Control!$E$5&amp;$B27,'Data Tab 3'!$A$5:$Y$244,'Data Tab 3'!F$1,FALSE)</f>
        <v>13683</v>
      </c>
      <c r="V27" s="41">
        <f>VLOOKUP(Control!$B$9&amp;Control!$E$5&amp;$B27,'Data Tab 3'!$A$5:$Y$244,'Data Tab 3'!G$1,FALSE)</f>
        <v>33795</v>
      </c>
      <c r="W27" s="41">
        <f>VLOOKUP(Control!$B$9&amp;Control!$E$5&amp;$B27,'Data Tab 3'!$A$5:$Y$244,'Data Tab 3'!H$1,FALSE)</f>
        <v>46942</v>
      </c>
      <c r="X27" s="41">
        <f>VLOOKUP(Control!$B$9&amp;Control!$E$5&amp;$B27,'Data Tab 3'!$A$5:$Y$244,'Data Tab 3'!I$1,FALSE)</f>
        <v>38991</v>
      </c>
      <c r="Y27" s="41">
        <f>VLOOKUP(Control!$B$9&amp;Control!$E$5&amp;$B27,'Data Tab 3'!$A$5:$Y$244,'Data Tab 3'!J$1,FALSE)</f>
        <v>23744</v>
      </c>
      <c r="Z27" s="42">
        <f>VLOOKUP(Control!$B$9&amp;Control!$E$5&amp;$B27,'Data Tab 3'!$A$5:$Y$244,'Data Tab 3'!K$1,FALSE)</f>
        <v>173313</v>
      </c>
      <c r="AB27" s="67"/>
      <c r="AD27" s="67"/>
      <c r="AF27" s="67"/>
    </row>
    <row r="28" spans="2:32" x14ac:dyDescent="0.25">
      <c r="B28" s="21" t="s">
        <v>168</v>
      </c>
      <c r="C28" s="10"/>
      <c r="D28" s="39">
        <f>VLOOKUP(Control!$B$9&amp;Control!$E$3&amp;$B28,'Data Tab 3'!$A$5:$Y$244,'Data Tab 3'!E$1,FALSE)</f>
        <v>9671</v>
      </c>
      <c r="E28" s="39">
        <f>VLOOKUP(Control!$B$9&amp;Control!$E$3&amp;$B28,'Data Tab 3'!$A$5:$Y$244,'Data Tab 3'!F$1,FALSE)</f>
        <v>8055</v>
      </c>
      <c r="F28" s="39">
        <f>VLOOKUP(Control!$B$9&amp;Control!$E$3&amp;$B28,'Data Tab 3'!$A$5:$Y$244,'Data Tab 3'!G$1,FALSE)</f>
        <v>20349</v>
      </c>
      <c r="G28" s="39">
        <f>VLOOKUP(Control!$B$9&amp;Control!$E$3&amp;$B28,'Data Tab 3'!$A$5:$Y$244,'Data Tab 3'!H$1,FALSE)</f>
        <v>24592</v>
      </c>
      <c r="H28" s="39">
        <f>VLOOKUP(Control!$B$9&amp;Control!$E$3&amp;$B28,'Data Tab 3'!$A$5:$Y$244,'Data Tab 3'!I$1,FALSE)</f>
        <v>12524</v>
      </c>
      <c r="I28" s="39">
        <f>VLOOKUP(Control!$B$9&amp;Control!$E$3&amp;$B28,'Data Tab 3'!$A$5:$Y$244,'Data Tab 3'!J$1,FALSE)</f>
        <v>7241</v>
      </c>
      <c r="J28" s="39">
        <f>VLOOKUP(Control!$B$9&amp;Control!$E$3&amp;$B28,'Data Tab 3'!$A$5:$Y$244,'Data Tab 3'!K$1,FALSE)</f>
        <v>82432</v>
      </c>
      <c r="K28" s="28"/>
      <c r="L28" s="39">
        <f>VLOOKUP(Control!$B$9&amp;Control!$E$4&amp;$B28,'Data Tab 3'!$A$5:$Y$244,'Data Tab 3'!E$1,FALSE)</f>
        <v>10885</v>
      </c>
      <c r="M28" s="39">
        <f>VLOOKUP(Control!$B$9&amp;Control!$E$4&amp;$B28,'Data Tab 3'!$A$5:$Y$244,'Data Tab 3'!F$1,FALSE)</f>
        <v>9750</v>
      </c>
      <c r="N28" s="39">
        <f>VLOOKUP(Control!$B$9&amp;Control!$E$4&amp;$B28,'Data Tab 3'!$A$5:$Y$244,'Data Tab 3'!G$1,FALSE)</f>
        <v>27052</v>
      </c>
      <c r="O28" s="39">
        <f>VLOOKUP(Control!$B$9&amp;Control!$E$4&amp;$B28,'Data Tab 3'!$A$5:$Y$244,'Data Tab 3'!H$1,FALSE)</f>
        <v>38227</v>
      </c>
      <c r="P28" s="39">
        <f>VLOOKUP(Control!$B$9&amp;Control!$E$4&amp;$B28,'Data Tab 3'!$A$5:$Y$244,'Data Tab 3'!I$1,FALSE)</f>
        <v>25202</v>
      </c>
      <c r="Q28" s="39">
        <f>VLOOKUP(Control!$B$9&amp;Control!$E$4&amp;$B28,'Data Tab 3'!$A$5:$Y$244,'Data Tab 3'!J$1,FALSE)</f>
        <v>17784</v>
      </c>
      <c r="R28" s="39">
        <f>VLOOKUP(Control!$B$9&amp;Control!$E$4&amp;$B28,'Data Tab 3'!$A$5:$Y$244,'Data Tab 3'!K$1,FALSE)</f>
        <v>128900</v>
      </c>
      <c r="S28" s="28"/>
      <c r="T28" s="39">
        <f>VLOOKUP(Control!$B$9&amp;Control!$E$5&amp;$B28,'Data Tab 3'!$A$5:$Y$244,'Data Tab 3'!E$1,FALSE)</f>
        <v>20556</v>
      </c>
      <c r="U28" s="39">
        <f>VLOOKUP(Control!$B$9&amp;Control!$E$5&amp;$B28,'Data Tab 3'!$A$5:$Y$244,'Data Tab 3'!F$1,FALSE)</f>
        <v>17805</v>
      </c>
      <c r="V28" s="39">
        <f>VLOOKUP(Control!$B$9&amp;Control!$E$5&amp;$B28,'Data Tab 3'!$A$5:$Y$244,'Data Tab 3'!G$1,FALSE)</f>
        <v>47401</v>
      </c>
      <c r="W28" s="39">
        <f>VLOOKUP(Control!$B$9&amp;Control!$E$5&amp;$B28,'Data Tab 3'!$A$5:$Y$244,'Data Tab 3'!H$1,FALSE)</f>
        <v>62819</v>
      </c>
      <c r="X28" s="39">
        <f>VLOOKUP(Control!$B$9&amp;Control!$E$5&amp;$B28,'Data Tab 3'!$A$5:$Y$244,'Data Tab 3'!I$1,FALSE)</f>
        <v>37726</v>
      </c>
      <c r="Y28" s="39">
        <f>VLOOKUP(Control!$B$9&amp;Control!$E$5&amp;$B28,'Data Tab 3'!$A$5:$Y$244,'Data Tab 3'!J$1,FALSE)</f>
        <v>25025</v>
      </c>
      <c r="Z28" s="40">
        <f>VLOOKUP(Control!$B$9&amp;Control!$E$5&amp;$B28,'Data Tab 3'!$A$5:$Y$244,'Data Tab 3'!K$1,FALSE)</f>
        <v>211332</v>
      </c>
      <c r="AB28" s="67"/>
      <c r="AD28" s="67"/>
      <c r="AF28" s="67"/>
    </row>
    <row r="29" spans="2:32" x14ac:dyDescent="0.25">
      <c r="B29" s="22" t="s">
        <v>169</v>
      </c>
      <c r="C29" s="10"/>
      <c r="D29" s="41">
        <f>VLOOKUP(Control!$B$9&amp;Control!$E$3&amp;$B29,'Data Tab 3'!$A$5:$Y$244,'Data Tab 3'!E$1,FALSE)</f>
        <v>16866</v>
      </c>
      <c r="E29" s="41">
        <f>VLOOKUP(Control!$B$9&amp;Control!$E$3&amp;$B29,'Data Tab 3'!$A$5:$Y$244,'Data Tab 3'!F$1,FALSE)</f>
        <v>13618</v>
      </c>
      <c r="F29" s="41">
        <f>VLOOKUP(Control!$B$9&amp;Control!$E$3&amp;$B29,'Data Tab 3'!$A$5:$Y$244,'Data Tab 3'!G$1,FALSE)</f>
        <v>30316</v>
      </c>
      <c r="G29" s="41">
        <f>VLOOKUP(Control!$B$9&amp;Control!$E$3&amp;$B29,'Data Tab 3'!$A$5:$Y$244,'Data Tab 3'!H$1,FALSE)</f>
        <v>30850</v>
      </c>
      <c r="H29" s="41">
        <f>VLOOKUP(Control!$B$9&amp;Control!$E$3&amp;$B29,'Data Tab 3'!$A$5:$Y$244,'Data Tab 3'!I$1,FALSE)</f>
        <v>16933</v>
      </c>
      <c r="I29" s="41">
        <f>VLOOKUP(Control!$B$9&amp;Control!$E$3&amp;$B29,'Data Tab 3'!$A$5:$Y$244,'Data Tab 3'!J$1,FALSE)</f>
        <v>8291</v>
      </c>
      <c r="J29" s="41">
        <f>VLOOKUP(Control!$B$9&amp;Control!$E$3&amp;$B29,'Data Tab 3'!$A$5:$Y$244,'Data Tab 3'!K$1,FALSE)</f>
        <v>116874</v>
      </c>
      <c r="K29" s="28"/>
      <c r="L29" s="41">
        <f>VLOOKUP(Control!$B$9&amp;Control!$E$4&amp;$B29,'Data Tab 3'!$A$5:$Y$244,'Data Tab 3'!E$1,FALSE)</f>
        <v>15649</v>
      </c>
      <c r="M29" s="41">
        <f>VLOOKUP(Control!$B$9&amp;Control!$E$4&amp;$B29,'Data Tab 3'!$A$5:$Y$244,'Data Tab 3'!F$1,FALSE)</f>
        <v>13079</v>
      </c>
      <c r="N29" s="41">
        <f>VLOOKUP(Control!$B$9&amp;Control!$E$4&amp;$B29,'Data Tab 3'!$A$5:$Y$244,'Data Tab 3'!G$1,FALSE)</f>
        <v>31119</v>
      </c>
      <c r="O29" s="41">
        <f>VLOOKUP(Control!$B$9&amp;Control!$E$4&amp;$B29,'Data Tab 3'!$A$5:$Y$244,'Data Tab 3'!H$1,FALSE)</f>
        <v>35320</v>
      </c>
      <c r="P29" s="41">
        <f>VLOOKUP(Control!$B$9&amp;Control!$E$4&amp;$B29,'Data Tab 3'!$A$5:$Y$244,'Data Tab 3'!I$1,FALSE)</f>
        <v>24581</v>
      </c>
      <c r="Q29" s="41">
        <f>VLOOKUP(Control!$B$9&amp;Control!$E$4&amp;$B29,'Data Tab 3'!$A$5:$Y$244,'Data Tab 3'!J$1,FALSE)</f>
        <v>17192</v>
      </c>
      <c r="R29" s="41">
        <f>VLOOKUP(Control!$B$9&amp;Control!$E$4&amp;$B29,'Data Tab 3'!$A$5:$Y$244,'Data Tab 3'!K$1,FALSE)</f>
        <v>136940</v>
      </c>
      <c r="S29" s="28"/>
      <c r="T29" s="41">
        <f>VLOOKUP(Control!$B$9&amp;Control!$E$5&amp;$B29,'Data Tab 3'!$A$5:$Y$244,'Data Tab 3'!E$1,FALSE)</f>
        <v>32515</v>
      </c>
      <c r="U29" s="41">
        <f>VLOOKUP(Control!$B$9&amp;Control!$E$5&amp;$B29,'Data Tab 3'!$A$5:$Y$244,'Data Tab 3'!F$1,FALSE)</f>
        <v>26697</v>
      </c>
      <c r="V29" s="41">
        <f>VLOOKUP(Control!$B$9&amp;Control!$E$5&amp;$B29,'Data Tab 3'!$A$5:$Y$244,'Data Tab 3'!G$1,FALSE)</f>
        <v>61435</v>
      </c>
      <c r="W29" s="41">
        <f>VLOOKUP(Control!$B$9&amp;Control!$E$5&amp;$B29,'Data Tab 3'!$A$5:$Y$244,'Data Tab 3'!H$1,FALSE)</f>
        <v>66170</v>
      </c>
      <c r="X29" s="41">
        <f>VLOOKUP(Control!$B$9&amp;Control!$E$5&amp;$B29,'Data Tab 3'!$A$5:$Y$244,'Data Tab 3'!I$1,FALSE)</f>
        <v>41514</v>
      </c>
      <c r="Y29" s="41">
        <f>VLOOKUP(Control!$B$9&amp;Control!$E$5&amp;$B29,'Data Tab 3'!$A$5:$Y$244,'Data Tab 3'!J$1,FALSE)</f>
        <v>25483</v>
      </c>
      <c r="Z29" s="42">
        <f>VLOOKUP(Control!$B$9&amp;Control!$E$5&amp;$B29,'Data Tab 3'!$A$5:$Y$244,'Data Tab 3'!K$1,FALSE)</f>
        <v>253814</v>
      </c>
      <c r="AB29" s="67"/>
      <c r="AD29" s="67"/>
      <c r="AF29" s="67"/>
    </row>
    <row r="30" spans="2:32" x14ac:dyDescent="0.25">
      <c r="B30" s="21" t="s">
        <v>22</v>
      </c>
      <c r="C30" s="10"/>
      <c r="D30" s="39">
        <f>VLOOKUP(Control!$B$9&amp;Control!$E$3&amp;$B30,'Data Tab 3'!$A$5:$Y$244,'Data Tab 3'!E$1,FALSE)</f>
        <v>19281</v>
      </c>
      <c r="E30" s="39">
        <f>VLOOKUP(Control!$B$9&amp;Control!$E$3&amp;$B30,'Data Tab 3'!$A$5:$Y$244,'Data Tab 3'!F$1,FALSE)</f>
        <v>15249</v>
      </c>
      <c r="F30" s="39">
        <f>VLOOKUP(Control!$B$9&amp;Control!$E$3&amp;$B30,'Data Tab 3'!$A$5:$Y$244,'Data Tab 3'!G$1,FALSE)</f>
        <v>33762</v>
      </c>
      <c r="G30" s="39">
        <f>VLOOKUP(Control!$B$9&amp;Control!$E$3&amp;$B30,'Data Tab 3'!$A$5:$Y$244,'Data Tab 3'!H$1,FALSE)</f>
        <v>37880</v>
      </c>
      <c r="H30" s="39">
        <f>VLOOKUP(Control!$B$9&amp;Control!$E$3&amp;$B30,'Data Tab 3'!$A$5:$Y$244,'Data Tab 3'!I$1,FALSE)</f>
        <v>18540</v>
      </c>
      <c r="I30" s="39">
        <f>VLOOKUP(Control!$B$9&amp;Control!$E$3&amp;$B30,'Data Tab 3'!$A$5:$Y$244,'Data Tab 3'!J$1,FALSE)</f>
        <v>7680</v>
      </c>
      <c r="J30" s="39">
        <f>VLOOKUP(Control!$B$9&amp;Control!$E$3&amp;$B30,'Data Tab 3'!$A$5:$Y$244,'Data Tab 3'!K$1,FALSE)</f>
        <v>132392</v>
      </c>
      <c r="K30" s="28"/>
      <c r="L30" s="39">
        <f>VLOOKUP(Control!$B$9&amp;Control!$E$4&amp;$B30,'Data Tab 3'!$A$5:$Y$244,'Data Tab 3'!E$1,FALSE)</f>
        <v>14997</v>
      </c>
      <c r="M30" s="39">
        <f>VLOOKUP(Control!$B$9&amp;Control!$E$4&amp;$B30,'Data Tab 3'!$A$5:$Y$244,'Data Tab 3'!F$1,FALSE)</f>
        <v>11692</v>
      </c>
      <c r="N30" s="39">
        <f>VLOOKUP(Control!$B$9&amp;Control!$E$4&amp;$B30,'Data Tab 3'!$A$5:$Y$244,'Data Tab 3'!G$1,FALSE)</f>
        <v>28322</v>
      </c>
      <c r="O30" s="39">
        <f>VLOOKUP(Control!$B$9&amp;Control!$E$4&amp;$B30,'Data Tab 3'!$A$5:$Y$244,'Data Tab 3'!H$1,FALSE)</f>
        <v>31407</v>
      </c>
      <c r="P30" s="39">
        <f>VLOOKUP(Control!$B$9&amp;Control!$E$4&amp;$B30,'Data Tab 3'!$A$5:$Y$244,'Data Tab 3'!I$1,FALSE)</f>
        <v>19480</v>
      </c>
      <c r="Q30" s="39">
        <f>VLOOKUP(Control!$B$9&amp;Control!$E$4&amp;$B30,'Data Tab 3'!$A$5:$Y$244,'Data Tab 3'!J$1,FALSE)</f>
        <v>11472</v>
      </c>
      <c r="R30" s="39">
        <f>VLOOKUP(Control!$B$9&amp;Control!$E$4&amp;$B30,'Data Tab 3'!$A$5:$Y$244,'Data Tab 3'!K$1,FALSE)</f>
        <v>117370</v>
      </c>
      <c r="S30" s="28"/>
      <c r="T30" s="39">
        <f>VLOOKUP(Control!$B$9&amp;Control!$E$5&amp;$B30,'Data Tab 3'!$A$5:$Y$244,'Data Tab 3'!E$1,FALSE)</f>
        <v>34278</v>
      </c>
      <c r="U30" s="39">
        <f>VLOOKUP(Control!$B$9&amp;Control!$E$5&amp;$B30,'Data Tab 3'!$A$5:$Y$244,'Data Tab 3'!F$1,FALSE)</f>
        <v>26941</v>
      </c>
      <c r="V30" s="39">
        <f>VLOOKUP(Control!$B$9&amp;Control!$E$5&amp;$B30,'Data Tab 3'!$A$5:$Y$244,'Data Tab 3'!G$1,FALSE)</f>
        <v>62084</v>
      </c>
      <c r="W30" s="39">
        <f>VLOOKUP(Control!$B$9&amp;Control!$E$5&amp;$B30,'Data Tab 3'!$A$5:$Y$244,'Data Tab 3'!H$1,FALSE)</f>
        <v>69287</v>
      </c>
      <c r="X30" s="39">
        <f>VLOOKUP(Control!$B$9&amp;Control!$E$5&amp;$B30,'Data Tab 3'!$A$5:$Y$244,'Data Tab 3'!I$1,FALSE)</f>
        <v>38020</v>
      </c>
      <c r="Y30" s="39">
        <f>VLOOKUP(Control!$B$9&amp;Control!$E$5&amp;$B30,'Data Tab 3'!$A$5:$Y$244,'Data Tab 3'!J$1,FALSE)</f>
        <v>19152</v>
      </c>
      <c r="Z30" s="40">
        <f>VLOOKUP(Control!$B$9&amp;Control!$E$5&amp;$B30,'Data Tab 3'!$A$5:$Y$244,'Data Tab 3'!K$1,FALSE)</f>
        <v>249762</v>
      </c>
      <c r="AB30" s="67"/>
      <c r="AD30" s="67"/>
      <c r="AF30" s="67"/>
    </row>
    <row r="31" spans="2:32" x14ac:dyDescent="0.25">
      <c r="B31" s="22" t="s">
        <v>23</v>
      </c>
      <c r="C31" s="10"/>
      <c r="D31" s="41">
        <f>VLOOKUP(Control!$B$9&amp;Control!$E$3&amp;$B31,'Data Tab 3'!$A$5:$Y$244,'Data Tab 3'!E$1,FALSE)</f>
        <v>19394</v>
      </c>
      <c r="E31" s="41">
        <f>VLOOKUP(Control!$B$9&amp;Control!$E$3&amp;$B31,'Data Tab 3'!$A$5:$Y$244,'Data Tab 3'!F$1,FALSE)</f>
        <v>14974</v>
      </c>
      <c r="F31" s="41">
        <f>VLOOKUP(Control!$B$9&amp;Control!$E$3&amp;$B31,'Data Tab 3'!$A$5:$Y$244,'Data Tab 3'!G$1,FALSE)</f>
        <v>32683</v>
      </c>
      <c r="G31" s="41">
        <f>VLOOKUP(Control!$B$9&amp;Control!$E$3&amp;$B31,'Data Tab 3'!$A$5:$Y$244,'Data Tab 3'!H$1,FALSE)</f>
        <v>33824</v>
      </c>
      <c r="H31" s="41">
        <f>VLOOKUP(Control!$B$9&amp;Control!$E$3&amp;$B31,'Data Tab 3'!$A$5:$Y$244,'Data Tab 3'!I$1,FALSE)</f>
        <v>14536</v>
      </c>
      <c r="I31" s="41">
        <f>VLOOKUP(Control!$B$9&amp;Control!$E$3&amp;$B31,'Data Tab 3'!$A$5:$Y$244,'Data Tab 3'!J$1,FALSE)</f>
        <v>4814</v>
      </c>
      <c r="J31" s="41">
        <f>VLOOKUP(Control!$B$9&amp;Control!$E$3&amp;$B31,'Data Tab 3'!$A$5:$Y$244,'Data Tab 3'!K$1,FALSE)</f>
        <v>120225</v>
      </c>
      <c r="K31" s="28"/>
      <c r="L31" s="41">
        <f>VLOOKUP(Control!$B$9&amp;Control!$E$4&amp;$B31,'Data Tab 3'!$A$5:$Y$244,'Data Tab 3'!E$1,FALSE)</f>
        <v>13155</v>
      </c>
      <c r="M31" s="41">
        <f>VLOOKUP(Control!$B$9&amp;Control!$E$4&amp;$B31,'Data Tab 3'!$A$5:$Y$244,'Data Tab 3'!F$1,FALSE)</f>
        <v>9863</v>
      </c>
      <c r="N31" s="41">
        <f>VLOOKUP(Control!$B$9&amp;Control!$E$4&amp;$B31,'Data Tab 3'!$A$5:$Y$244,'Data Tab 3'!G$1,FALSE)</f>
        <v>22681</v>
      </c>
      <c r="O31" s="41">
        <f>VLOOKUP(Control!$B$9&amp;Control!$E$4&amp;$B31,'Data Tab 3'!$A$5:$Y$244,'Data Tab 3'!H$1,FALSE)</f>
        <v>26025</v>
      </c>
      <c r="P31" s="41">
        <f>VLOOKUP(Control!$B$9&amp;Control!$E$4&amp;$B31,'Data Tab 3'!$A$5:$Y$244,'Data Tab 3'!I$1,FALSE)</f>
        <v>15856</v>
      </c>
      <c r="Q31" s="41">
        <f>VLOOKUP(Control!$B$9&amp;Control!$E$4&amp;$B31,'Data Tab 3'!$A$5:$Y$244,'Data Tab 3'!J$1,FALSE)</f>
        <v>7625</v>
      </c>
      <c r="R31" s="41">
        <f>VLOOKUP(Control!$B$9&amp;Control!$E$4&amp;$B31,'Data Tab 3'!$A$5:$Y$244,'Data Tab 3'!K$1,FALSE)</f>
        <v>95205</v>
      </c>
      <c r="S31" s="28"/>
      <c r="T31" s="41">
        <f>VLOOKUP(Control!$B$9&amp;Control!$E$5&amp;$B31,'Data Tab 3'!$A$5:$Y$244,'Data Tab 3'!E$1,FALSE)</f>
        <v>32549</v>
      </c>
      <c r="U31" s="41">
        <f>VLOOKUP(Control!$B$9&amp;Control!$E$5&amp;$B31,'Data Tab 3'!$A$5:$Y$244,'Data Tab 3'!F$1,FALSE)</f>
        <v>24837</v>
      </c>
      <c r="V31" s="41">
        <f>VLOOKUP(Control!$B$9&amp;Control!$E$5&amp;$B31,'Data Tab 3'!$A$5:$Y$244,'Data Tab 3'!G$1,FALSE)</f>
        <v>55364</v>
      </c>
      <c r="W31" s="41">
        <f>VLOOKUP(Control!$B$9&amp;Control!$E$5&amp;$B31,'Data Tab 3'!$A$5:$Y$244,'Data Tab 3'!H$1,FALSE)</f>
        <v>59849</v>
      </c>
      <c r="X31" s="41">
        <f>VLOOKUP(Control!$B$9&amp;Control!$E$5&amp;$B31,'Data Tab 3'!$A$5:$Y$244,'Data Tab 3'!I$1,FALSE)</f>
        <v>30392</v>
      </c>
      <c r="Y31" s="41">
        <f>VLOOKUP(Control!$B$9&amp;Control!$E$5&amp;$B31,'Data Tab 3'!$A$5:$Y$244,'Data Tab 3'!J$1,FALSE)</f>
        <v>12439</v>
      </c>
      <c r="Z31" s="42">
        <f>VLOOKUP(Control!$B$9&amp;Control!$E$5&amp;$B31,'Data Tab 3'!$A$5:$Y$244,'Data Tab 3'!K$1,FALSE)</f>
        <v>215430</v>
      </c>
      <c r="AB31" s="67"/>
      <c r="AD31" s="67"/>
      <c r="AF31" s="67"/>
    </row>
    <row r="32" spans="2:32" x14ac:dyDescent="0.25">
      <c r="B32" s="21" t="s">
        <v>170</v>
      </c>
      <c r="C32" s="10"/>
      <c r="D32" s="39">
        <f>VLOOKUP(Control!$B$9&amp;Control!$E$3&amp;$B32,'Data Tab 3'!$A$5:$Y$244,'Data Tab 3'!E$1,FALSE)</f>
        <v>16710</v>
      </c>
      <c r="E32" s="39">
        <f>VLOOKUP(Control!$B$9&amp;Control!$E$3&amp;$B32,'Data Tab 3'!$A$5:$Y$244,'Data Tab 3'!F$1,FALSE)</f>
        <v>12412</v>
      </c>
      <c r="F32" s="39">
        <f>VLOOKUP(Control!$B$9&amp;Control!$E$3&amp;$B32,'Data Tab 3'!$A$5:$Y$244,'Data Tab 3'!G$1,FALSE)</f>
        <v>26111</v>
      </c>
      <c r="G32" s="39">
        <f>VLOOKUP(Control!$B$9&amp;Control!$E$3&amp;$B32,'Data Tab 3'!$A$5:$Y$244,'Data Tab 3'!H$1,FALSE)</f>
        <v>23006</v>
      </c>
      <c r="H32" s="39">
        <f>VLOOKUP(Control!$B$9&amp;Control!$E$3&amp;$B32,'Data Tab 3'!$A$5:$Y$244,'Data Tab 3'!I$1,FALSE)</f>
        <v>7706</v>
      </c>
      <c r="I32" s="39">
        <f>VLOOKUP(Control!$B$9&amp;Control!$E$3&amp;$B32,'Data Tab 3'!$A$5:$Y$244,'Data Tab 3'!J$1,FALSE)</f>
        <v>1666</v>
      </c>
      <c r="J32" s="39">
        <f>VLOOKUP(Control!$B$9&amp;Control!$E$3&amp;$B32,'Data Tab 3'!$A$5:$Y$244,'Data Tab 3'!K$1,FALSE)</f>
        <v>87611</v>
      </c>
      <c r="K32" s="28"/>
      <c r="L32" s="39">
        <f>VLOOKUP(Control!$B$9&amp;Control!$E$4&amp;$B32,'Data Tab 3'!$A$5:$Y$244,'Data Tab 3'!E$1,FALSE)</f>
        <v>12354</v>
      </c>
      <c r="M32" s="39">
        <f>VLOOKUP(Control!$B$9&amp;Control!$E$4&amp;$B32,'Data Tab 3'!$A$5:$Y$244,'Data Tab 3'!F$1,FALSE)</f>
        <v>9022</v>
      </c>
      <c r="N32" s="39">
        <f>VLOOKUP(Control!$B$9&amp;Control!$E$4&amp;$B32,'Data Tab 3'!$A$5:$Y$244,'Data Tab 3'!G$1,FALSE)</f>
        <v>19998</v>
      </c>
      <c r="O32" s="39">
        <f>VLOOKUP(Control!$B$9&amp;Control!$E$4&amp;$B32,'Data Tab 3'!$A$5:$Y$244,'Data Tab 3'!H$1,FALSE)</f>
        <v>20045</v>
      </c>
      <c r="P32" s="39">
        <f>VLOOKUP(Control!$B$9&amp;Control!$E$4&amp;$B32,'Data Tab 3'!$A$5:$Y$244,'Data Tab 3'!I$1,FALSE)</f>
        <v>9982</v>
      </c>
      <c r="Q32" s="39">
        <f>VLOOKUP(Control!$B$9&amp;Control!$E$4&amp;$B32,'Data Tab 3'!$A$5:$Y$244,'Data Tab 3'!J$1,FALSE)</f>
        <v>2860</v>
      </c>
      <c r="R32" s="39">
        <f>VLOOKUP(Control!$B$9&amp;Control!$E$4&amp;$B32,'Data Tab 3'!$A$5:$Y$244,'Data Tab 3'!K$1,FALSE)</f>
        <v>74261</v>
      </c>
      <c r="S32" s="28"/>
      <c r="T32" s="39">
        <f>VLOOKUP(Control!$B$9&amp;Control!$E$5&amp;$B32,'Data Tab 3'!$A$5:$Y$244,'Data Tab 3'!E$1,FALSE)</f>
        <v>29064</v>
      </c>
      <c r="U32" s="39">
        <f>VLOOKUP(Control!$B$9&amp;Control!$E$5&amp;$B32,'Data Tab 3'!$A$5:$Y$244,'Data Tab 3'!F$1,FALSE)</f>
        <v>21434</v>
      </c>
      <c r="V32" s="39">
        <f>VLOOKUP(Control!$B$9&amp;Control!$E$5&amp;$B32,'Data Tab 3'!$A$5:$Y$244,'Data Tab 3'!G$1,FALSE)</f>
        <v>46109</v>
      </c>
      <c r="W32" s="39">
        <f>VLOOKUP(Control!$B$9&amp;Control!$E$5&amp;$B32,'Data Tab 3'!$A$5:$Y$244,'Data Tab 3'!H$1,FALSE)</f>
        <v>43051</v>
      </c>
      <c r="X32" s="39">
        <f>VLOOKUP(Control!$B$9&amp;Control!$E$5&amp;$B32,'Data Tab 3'!$A$5:$Y$244,'Data Tab 3'!I$1,FALSE)</f>
        <v>17688</v>
      </c>
      <c r="Y32" s="39">
        <f>VLOOKUP(Control!$B$9&amp;Control!$E$5&amp;$B32,'Data Tab 3'!$A$5:$Y$244,'Data Tab 3'!J$1,FALSE)</f>
        <v>4526</v>
      </c>
      <c r="Z32" s="40">
        <f>VLOOKUP(Control!$B$9&amp;Control!$E$5&amp;$B32,'Data Tab 3'!$A$5:$Y$244,'Data Tab 3'!K$1,FALSE)</f>
        <v>161872</v>
      </c>
      <c r="AB32" s="67"/>
      <c r="AD32" s="67"/>
      <c r="AF32" s="67"/>
    </row>
    <row r="33" spans="2:52" x14ac:dyDescent="0.25">
      <c r="B33" s="22" t="s">
        <v>171</v>
      </c>
      <c r="C33" s="10"/>
      <c r="D33" s="41">
        <f>VLOOKUP(Control!$B$9&amp;Control!$E$3&amp;$B33,'Data Tab 3'!$A$5:$Y$244,'Data Tab 3'!E$1,FALSE)</f>
        <v>10908</v>
      </c>
      <c r="E33" s="41">
        <f>VLOOKUP(Control!$B$9&amp;Control!$E$3&amp;$B33,'Data Tab 3'!$A$5:$Y$244,'Data Tab 3'!F$1,FALSE)</f>
        <v>7347</v>
      </c>
      <c r="F33" s="41">
        <f>VLOOKUP(Control!$B$9&amp;Control!$E$3&amp;$B33,'Data Tab 3'!$A$5:$Y$244,'Data Tab 3'!G$1,FALSE)</f>
        <v>13648</v>
      </c>
      <c r="G33" s="41">
        <f>VLOOKUP(Control!$B$9&amp;Control!$E$3&amp;$B33,'Data Tab 3'!$A$5:$Y$244,'Data Tab 3'!H$1,FALSE)</f>
        <v>9782</v>
      </c>
      <c r="H33" s="41">
        <f>VLOOKUP(Control!$B$9&amp;Control!$E$3&amp;$B33,'Data Tab 3'!$A$5:$Y$244,'Data Tab 3'!I$1,FALSE)</f>
        <v>1844</v>
      </c>
      <c r="I33" s="41">
        <f>VLOOKUP(Control!$B$9&amp;Control!$E$3&amp;$B33,'Data Tab 3'!$A$5:$Y$244,'Data Tab 3'!J$1,FALSE)</f>
        <v>541</v>
      </c>
      <c r="J33" s="41">
        <f>VLOOKUP(Control!$B$9&amp;Control!$E$3&amp;$B33,'Data Tab 3'!$A$5:$Y$244,'Data Tab 3'!K$1,FALSE)</f>
        <v>44070</v>
      </c>
      <c r="K33" s="28"/>
      <c r="L33" s="41">
        <f>VLOOKUP(Control!$B$9&amp;Control!$E$4&amp;$B33,'Data Tab 3'!$A$5:$Y$244,'Data Tab 3'!E$1,FALSE)</f>
        <v>10044</v>
      </c>
      <c r="M33" s="41">
        <f>VLOOKUP(Control!$B$9&amp;Control!$E$4&amp;$B33,'Data Tab 3'!$A$5:$Y$244,'Data Tab 3'!F$1,FALSE)</f>
        <v>6749</v>
      </c>
      <c r="N33" s="41">
        <f>VLOOKUP(Control!$B$9&amp;Control!$E$4&amp;$B33,'Data Tab 3'!$A$5:$Y$244,'Data Tab 3'!G$1,FALSE)</f>
        <v>13743</v>
      </c>
      <c r="O33" s="41">
        <f>VLOOKUP(Control!$B$9&amp;Control!$E$4&amp;$B33,'Data Tab 3'!$A$5:$Y$244,'Data Tab 3'!H$1,FALSE)</f>
        <v>11813</v>
      </c>
      <c r="P33" s="41">
        <f>VLOOKUP(Control!$B$9&amp;Control!$E$4&amp;$B33,'Data Tab 3'!$A$5:$Y$244,'Data Tab 3'!I$1,FALSE)</f>
        <v>3337</v>
      </c>
      <c r="Q33" s="41">
        <f>VLOOKUP(Control!$B$9&amp;Control!$E$4&amp;$B33,'Data Tab 3'!$A$5:$Y$244,'Data Tab 3'!J$1,FALSE)</f>
        <v>892</v>
      </c>
      <c r="R33" s="41">
        <f>VLOOKUP(Control!$B$9&amp;Control!$E$4&amp;$B33,'Data Tab 3'!$A$5:$Y$244,'Data Tab 3'!K$1,FALSE)</f>
        <v>46578</v>
      </c>
      <c r="S33" s="28"/>
      <c r="T33" s="41">
        <f>VLOOKUP(Control!$B$9&amp;Control!$E$5&amp;$B33,'Data Tab 3'!$A$5:$Y$244,'Data Tab 3'!E$1,FALSE)</f>
        <v>20952</v>
      </c>
      <c r="U33" s="41">
        <f>VLOOKUP(Control!$B$9&amp;Control!$E$5&amp;$B33,'Data Tab 3'!$A$5:$Y$244,'Data Tab 3'!F$1,FALSE)</f>
        <v>14096</v>
      </c>
      <c r="V33" s="41">
        <f>VLOOKUP(Control!$B$9&amp;Control!$E$5&amp;$B33,'Data Tab 3'!$A$5:$Y$244,'Data Tab 3'!G$1,FALSE)</f>
        <v>27391</v>
      </c>
      <c r="W33" s="41">
        <f>VLOOKUP(Control!$B$9&amp;Control!$E$5&amp;$B33,'Data Tab 3'!$A$5:$Y$244,'Data Tab 3'!H$1,FALSE)</f>
        <v>21595</v>
      </c>
      <c r="X33" s="41">
        <f>VLOOKUP(Control!$B$9&amp;Control!$E$5&amp;$B33,'Data Tab 3'!$A$5:$Y$244,'Data Tab 3'!I$1,FALSE)</f>
        <v>5181</v>
      </c>
      <c r="Y33" s="41">
        <f>VLOOKUP(Control!$B$9&amp;Control!$E$5&amp;$B33,'Data Tab 3'!$A$5:$Y$244,'Data Tab 3'!J$1,FALSE)</f>
        <v>1433</v>
      </c>
      <c r="Z33" s="42">
        <f>VLOOKUP(Control!$B$9&amp;Control!$E$5&amp;$B33,'Data Tab 3'!$A$5:$Y$244,'Data Tab 3'!K$1,FALSE)</f>
        <v>90648</v>
      </c>
      <c r="AB33" s="67"/>
      <c r="AD33" s="67"/>
      <c r="AF33" s="67"/>
    </row>
    <row r="34" spans="2:52" x14ac:dyDescent="0.25">
      <c r="B34" s="21" t="s">
        <v>172</v>
      </c>
      <c r="C34" s="10"/>
      <c r="D34" s="39">
        <f>VLOOKUP(Control!$B$9&amp;Control!$E$3&amp;$B34,'Data Tab 3'!$A$5:$Y$244,'Data Tab 3'!E$1,FALSE)</f>
        <v>6957</v>
      </c>
      <c r="E34" s="39">
        <f>VLOOKUP(Control!$B$9&amp;Control!$E$3&amp;$B34,'Data Tab 3'!$A$5:$Y$244,'Data Tab 3'!F$1,FALSE)</f>
        <v>4023</v>
      </c>
      <c r="F34" s="39">
        <f>VLOOKUP(Control!$B$9&amp;Control!$E$3&amp;$B34,'Data Tab 3'!$A$5:$Y$244,'Data Tab 3'!G$1,FALSE)</f>
        <v>5774</v>
      </c>
      <c r="G34" s="39">
        <f>VLOOKUP(Control!$B$9&amp;Control!$E$3&amp;$B34,'Data Tab 3'!$A$5:$Y$244,'Data Tab 3'!H$1,FALSE)</f>
        <v>2349</v>
      </c>
      <c r="H34" s="39">
        <f>VLOOKUP(Control!$B$9&amp;Control!$E$3&amp;$B34,'Data Tab 3'!$A$5:$Y$244,'Data Tab 3'!I$1,FALSE)</f>
        <v>402</v>
      </c>
      <c r="I34" s="39">
        <f>VLOOKUP(Control!$B$9&amp;Control!$E$3&amp;$B34,'Data Tab 3'!$A$5:$Y$244,'Data Tab 3'!J$1,FALSE)</f>
        <v>208</v>
      </c>
      <c r="J34" s="39">
        <f>VLOOKUP(Control!$B$9&amp;Control!$E$3&amp;$B34,'Data Tab 3'!$A$5:$Y$244,'Data Tab 3'!K$1,FALSE)</f>
        <v>19713</v>
      </c>
      <c r="K34" s="28"/>
      <c r="L34" s="39">
        <f>VLOOKUP(Control!$B$9&amp;Control!$E$4&amp;$B34,'Data Tab 3'!$A$5:$Y$244,'Data Tab 3'!E$1,FALSE)</f>
        <v>9133</v>
      </c>
      <c r="M34" s="39">
        <f>VLOOKUP(Control!$B$9&amp;Control!$E$4&amp;$B34,'Data Tab 3'!$A$5:$Y$244,'Data Tab 3'!F$1,FALSE)</f>
        <v>5387</v>
      </c>
      <c r="N34" s="39">
        <f>VLOOKUP(Control!$B$9&amp;Control!$E$4&amp;$B34,'Data Tab 3'!$A$5:$Y$244,'Data Tab 3'!G$1,FALSE)</f>
        <v>8760</v>
      </c>
      <c r="O34" s="39">
        <f>VLOOKUP(Control!$B$9&amp;Control!$E$4&amp;$B34,'Data Tab 3'!$A$5:$Y$244,'Data Tab 3'!H$1,FALSE)</f>
        <v>4355</v>
      </c>
      <c r="P34" s="39">
        <f>VLOOKUP(Control!$B$9&amp;Control!$E$4&amp;$B34,'Data Tab 3'!$A$5:$Y$244,'Data Tab 3'!I$1,FALSE)</f>
        <v>930</v>
      </c>
      <c r="Q34" s="39">
        <f>VLOOKUP(Control!$B$9&amp;Control!$E$4&amp;$B34,'Data Tab 3'!$A$5:$Y$244,'Data Tab 3'!J$1,FALSE)</f>
        <v>322</v>
      </c>
      <c r="R34" s="39">
        <f>VLOOKUP(Control!$B$9&amp;Control!$E$4&amp;$B34,'Data Tab 3'!$A$5:$Y$244,'Data Tab 3'!K$1,FALSE)</f>
        <v>28887</v>
      </c>
      <c r="S34" s="28"/>
      <c r="T34" s="39">
        <f>VLOOKUP(Control!$B$9&amp;Control!$E$5&amp;$B34,'Data Tab 3'!$A$5:$Y$244,'Data Tab 3'!E$1,FALSE)</f>
        <v>16090</v>
      </c>
      <c r="U34" s="39">
        <f>VLOOKUP(Control!$B$9&amp;Control!$E$5&amp;$B34,'Data Tab 3'!$A$5:$Y$244,'Data Tab 3'!F$1,FALSE)</f>
        <v>9410</v>
      </c>
      <c r="V34" s="39">
        <f>VLOOKUP(Control!$B$9&amp;Control!$E$5&amp;$B34,'Data Tab 3'!$A$5:$Y$244,'Data Tab 3'!G$1,FALSE)</f>
        <v>14534</v>
      </c>
      <c r="W34" s="39">
        <f>VLOOKUP(Control!$B$9&amp;Control!$E$5&amp;$B34,'Data Tab 3'!$A$5:$Y$244,'Data Tab 3'!H$1,FALSE)</f>
        <v>6704</v>
      </c>
      <c r="X34" s="39">
        <f>VLOOKUP(Control!$B$9&amp;Control!$E$5&amp;$B34,'Data Tab 3'!$A$5:$Y$244,'Data Tab 3'!I$1,FALSE)</f>
        <v>1332</v>
      </c>
      <c r="Y34" s="39">
        <f>VLOOKUP(Control!$B$9&amp;Control!$E$5&amp;$B34,'Data Tab 3'!$A$5:$Y$244,'Data Tab 3'!J$1,FALSE)</f>
        <v>530</v>
      </c>
      <c r="Z34" s="40">
        <f>VLOOKUP(Control!$B$9&amp;Control!$E$5&amp;$B34,'Data Tab 3'!$A$5:$Y$244,'Data Tab 3'!K$1,FALSE)</f>
        <v>48600</v>
      </c>
      <c r="AB34" s="67"/>
      <c r="AD34" s="67"/>
      <c r="AF34" s="67"/>
    </row>
    <row r="35" spans="2:52" x14ac:dyDescent="0.25">
      <c r="B35" s="20" t="s">
        <v>6</v>
      </c>
      <c r="C35" s="10"/>
      <c r="D35" s="59">
        <f>VLOOKUP(Control!$B$9&amp;Control!$E$3&amp;$B35,'Data Tab 3'!$A$5:$Y$244,'Data Tab 3'!E$1,FALSE)</f>
        <v>117347</v>
      </c>
      <c r="E35" s="59">
        <f>VLOOKUP(Control!$B$9&amp;Control!$E$3&amp;$B35,'Data Tab 3'!$A$5:$Y$244,'Data Tab 3'!F$1,FALSE)</f>
        <v>90560</v>
      </c>
      <c r="F35" s="59">
        <f>VLOOKUP(Control!$B$9&amp;Control!$E$3&amp;$B35,'Data Tab 3'!$A$5:$Y$244,'Data Tab 3'!G$1,FALSE)</f>
        <v>199545</v>
      </c>
      <c r="G35" s="59">
        <f>VLOOKUP(Control!$B$9&amp;Control!$E$3&amp;$B35,'Data Tab 3'!$A$5:$Y$244,'Data Tab 3'!H$1,FALSE)</f>
        <v>210831</v>
      </c>
      <c r="H35" s="59">
        <f>VLOOKUP(Control!$B$9&amp;Control!$E$3&amp;$B35,'Data Tab 3'!$A$5:$Y$244,'Data Tab 3'!I$1,FALSE)</f>
        <v>111548</v>
      </c>
      <c r="I35" s="59">
        <f>VLOOKUP(Control!$B$9&amp;Control!$E$3&amp;$B35,'Data Tab 3'!$A$5:$Y$244,'Data Tab 3'!J$1,FALSE)</f>
        <v>59822</v>
      </c>
      <c r="J35" s="59">
        <f>VLOOKUP(Control!$B$9&amp;Control!$E$3&amp;$B35,'Data Tab 3'!$A$5:$Y$244,'Data Tab 3'!K$1,FALSE)</f>
        <v>789653</v>
      </c>
      <c r="K35" s="28"/>
      <c r="L35" s="59">
        <f>VLOOKUP(Control!$B$9&amp;Control!$E$4&amp;$B35,'Data Tab 3'!$A$5:$Y$244,'Data Tab 3'!E$1,FALSE)</f>
        <v>118249</v>
      </c>
      <c r="M35" s="59">
        <f>VLOOKUP(Control!$B$9&amp;Control!$E$4&amp;$B35,'Data Tab 3'!$A$5:$Y$244,'Data Tab 3'!F$1,FALSE)</f>
        <v>94626</v>
      </c>
      <c r="N35" s="59">
        <f>VLOOKUP(Control!$B$9&amp;Control!$E$4&amp;$B35,'Data Tab 3'!$A$5:$Y$244,'Data Tab 3'!G$1,FALSE)</f>
        <v>226950</v>
      </c>
      <c r="O35" s="59">
        <f>VLOOKUP(Control!$B$9&amp;Control!$E$4&amp;$B35,'Data Tab 3'!$A$5:$Y$244,'Data Tab 3'!H$1,FALSE)</f>
        <v>270870</v>
      </c>
      <c r="P35" s="59">
        <f>VLOOKUP(Control!$B$9&amp;Control!$E$4&amp;$B35,'Data Tab 3'!$A$5:$Y$244,'Data Tab 3'!I$1,FALSE)</f>
        <v>187378</v>
      </c>
      <c r="Q35" s="59">
        <f>VLOOKUP(Control!$B$9&amp;Control!$E$4&amp;$B35,'Data Tab 3'!$A$5:$Y$244,'Data Tab 3'!J$1,FALSE)</f>
        <v>124065</v>
      </c>
      <c r="R35" s="59">
        <f>VLOOKUP(Control!$B$9&amp;Control!$E$4&amp;$B35,'Data Tab 3'!$A$5:$Y$244,'Data Tab 3'!K$1,FALSE)</f>
        <v>1022138</v>
      </c>
      <c r="S35" s="28"/>
      <c r="T35" s="59">
        <f>VLOOKUP(Control!$B$9&amp;Control!$E$5&amp;$B35,'Data Tab 3'!$A$5:$Y$244,'Data Tab 3'!E$1,FALSE)</f>
        <v>235596</v>
      </c>
      <c r="U35" s="59">
        <f>VLOOKUP(Control!$B$9&amp;Control!$E$5&amp;$B35,'Data Tab 3'!$A$5:$Y$244,'Data Tab 3'!F$1,FALSE)</f>
        <v>185186</v>
      </c>
      <c r="V35" s="59">
        <f>VLOOKUP(Control!$B$9&amp;Control!$E$5&amp;$B35,'Data Tab 3'!$A$5:$Y$244,'Data Tab 3'!G$1,FALSE)</f>
        <v>426495</v>
      </c>
      <c r="W35" s="59">
        <f>VLOOKUP(Control!$B$9&amp;Control!$E$5&amp;$B35,'Data Tab 3'!$A$5:$Y$244,'Data Tab 3'!H$1,FALSE)</f>
        <v>481701</v>
      </c>
      <c r="X35" s="59">
        <f>VLOOKUP(Control!$B$9&amp;Control!$E$5&amp;$B35,'Data Tab 3'!$A$5:$Y$244,'Data Tab 3'!I$1,FALSE)</f>
        <v>298926</v>
      </c>
      <c r="Y35" s="59">
        <f>VLOOKUP(Control!$B$9&amp;Control!$E$5&amp;$B35,'Data Tab 3'!$A$5:$Y$244,'Data Tab 3'!J$1,FALSE)</f>
        <v>183887</v>
      </c>
      <c r="Z35" s="60">
        <f>VLOOKUP(Control!$B$9&amp;Control!$E$5&amp;$B35,'Data Tab 3'!$A$5:$Y$244,'Data Tab 3'!K$1,FALSE)</f>
        <v>1811791</v>
      </c>
      <c r="AB35" s="67"/>
      <c r="AD35" s="67"/>
      <c r="AF35" s="67"/>
    </row>
    <row r="36" spans="2:52" x14ac:dyDescent="0.25">
      <c r="B36" s="14"/>
      <c r="C36" s="10"/>
      <c r="D36" s="10"/>
      <c r="E36" s="10"/>
      <c r="F36" s="10"/>
      <c r="G36" s="10"/>
      <c r="H36" s="10"/>
      <c r="I36" s="10"/>
      <c r="J36" s="10"/>
      <c r="K36" s="10"/>
      <c r="L36" s="10"/>
      <c r="M36" s="10"/>
      <c r="N36" s="10"/>
      <c r="O36" s="10"/>
      <c r="P36" s="10"/>
      <c r="Q36" s="10"/>
      <c r="R36" s="10"/>
      <c r="S36" s="10"/>
      <c r="T36" s="10"/>
      <c r="U36" s="10"/>
      <c r="V36" s="10"/>
      <c r="W36" s="10"/>
      <c r="X36" s="10"/>
      <c r="Y36" s="10"/>
      <c r="Z36" s="13"/>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row>
    <row r="37" spans="2:52" x14ac:dyDescent="0.25">
      <c r="B37" s="14"/>
      <c r="C37" s="10"/>
      <c r="D37" s="10"/>
      <c r="E37" s="10"/>
      <c r="F37" s="10"/>
      <c r="G37" s="10"/>
      <c r="H37" s="10"/>
      <c r="I37" s="10"/>
      <c r="J37" s="10"/>
      <c r="K37" s="10"/>
      <c r="L37" s="10"/>
      <c r="M37" s="10"/>
      <c r="N37" s="10"/>
      <c r="O37" s="10"/>
      <c r="P37" s="10"/>
      <c r="Q37" s="10"/>
      <c r="R37" s="10"/>
      <c r="S37" s="10"/>
      <c r="T37" s="10"/>
      <c r="U37" s="10"/>
      <c r="V37" s="10"/>
      <c r="W37" s="10"/>
      <c r="X37" s="10"/>
      <c r="Y37" s="10"/>
      <c r="Z37" s="13"/>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row>
    <row r="38" spans="2:52" x14ac:dyDescent="0.25">
      <c r="B38" s="12" t="s">
        <v>216</v>
      </c>
      <c r="C38" s="10"/>
      <c r="D38" s="149" t="s">
        <v>254</v>
      </c>
      <c r="E38" s="149"/>
      <c r="F38" s="149"/>
      <c r="G38" s="149"/>
      <c r="H38" s="149"/>
      <c r="I38" s="149"/>
      <c r="J38" s="149"/>
      <c r="K38" s="10"/>
      <c r="L38" s="149" t="s">
        <v>255</v>
      </c>
      <c r="M38" s="149"/>
      <c r="N38" s="149"/>
      <c r="O38" s="149"/>
      <c r="P38" s="149"/>
      <c r="Q38" s="149"/>
      <c r="R38" s="149"/>
      <c r="S38" s="10"/>
      <c r="T38" s="149" t="s">
        <v>256</v>
      </c>
      <c r="U38" s="149"/>
      <c r="V38" s="149"/>
      <c r="W38" s="149"/>
      <c r="X38" s="149"/>
      <c r="Y38" s="149"/>
      <c r="Z38" s="149"/>
    </row>
    <row r="39" spans="2:52" x14ac:dyDescent="0.25">
      <c r="B39" s="20" t="s">
        <v>194</v>
      </c>
      <c r="C39" s="10"/>
      <c r="D39" s="27" t="s">
        <v>7</v>
      </c>
      <c r="E39" s="27" t="s">
        <v>8</v>
      </c>
      <c r="F39" s="27" t="s">
        <v>9</v>
      </c>
      <c r="G39" s="27" t="s">
        <v>10</v>
      </c>
      <c r="H39" s="27" t="s">
        <v>11</v>
      </c>
      <c r="I39" s="27" t="s">
        <v>12</v>
      </c>
      <c r="J39" s="27" t="s">
        <v>13</v>
      </c>
      <c r="K39" s="28"/>
      <c r="L39" s="27" t="s">
        <v>7</v>
      </c>
      <c r="M39" s="27" t="s">
        <v>8</v>
      </c>
      <c r="N39" s="27" t="s">
        <v>9</v>
      </c>
      <c r="O39" s="27" t="s">
        <v>10</v>
      </c>
      <c r="P39" s="27" t="s">
        <v>11</v>
      </c>
      <c r="Q39" s="27" t="s">
        <v>12</v>
      </c>
      <c r="R39" s="27" t="s">
        <v>13</v>
      </c>
      <c r="S39" s="28"/>
      <c r="T39" s="27" t="s">
        <v>7</v>
      </c>
      <c r="U39" s="27" t="s">
        <v>8</v>
      </c>
      <c r="V39" s="27" t="s">
        <v>9</v>
      </c>
      <c r="W39" s="27" t="s">
        <v>10</v>
      </c>
      <c r="X39" s="27" t="s">
        <v>11</v>
      </c>
      <c r="Y39" s="27" t="s">
        <v>12</v>
      </c>
      <c r="Z39" s="29" t="s">
        <v>13</v>
      </c>
    </row>
    <row r="40" spans="2:52" x14ac:dyDescent="0.25">
      <c r="B40" s="21" t="s">
        <v>18</v>
      </c>
      <c r="C40" s="10"/>
      <c r="D40" s="30">
        <f>VLOOKUP(Control!$B$9&amp;Control!$E$3&amp;$B40,'Data Tab 3'!$A$5:$Y$244,'Data Tab 3'!S$1,FALSE)</f>
        <v>6.3597769083492878E-2</v>
      </c>
      <c r="E40" s="30">
        <f>VLOOKUP(Control!$B$9&amp;Control!$E$3&amp;$B40,'Data Tab 3'!$A$5:$Y$244,'Data Tab 3'!T$1,FALSE)</f>
        <v>5.8936152501456757E-2</v>
      </c>
      <c r="F40" s="30">
        <f>VLOOKUP(Control!$B$9&amp;Control!$E$3&amp;$B40,'Data Tab 3'!$A$5:$Y$244,'Data Tab 3'!U$1,FALSE)</f>
        <v>0.16615333388828771</v>
      </c>
      <c r="G40" s="30">
        <f>VLOOKUP(Control!$B$9&amp;Control!$E$3&amp;$B40,'Data Tab 3'!$A$5:$Y$244,'Data Tab 3'!V$1,FALSE)</f>
        <v>0.25430783318072087</v>
      </c>
      <c r="H40" s="30">
        <f>VLOOKUP(Control!$B$9&amp;Control!$E$3&amp;$B40,'Data Tab 3'!$A$5:$Y$244,'Data Tab 3'!W$1,FALSE)</f>
        <v>0.23974028136185796</v>
      </c>
      <c r="I40" s="30">
        <f>VLOOKUP(Control!$B$9&amp;Control!$E$3&amp;$B40,'Data Tab 3'!$A$5:$Y$244,'Data Tab 3'!X$1,FALSE)</f>
        <v>0.21726462998418375</v>
      </c>
      <c r="J40" s="30">
        <f>VLOOKUP(Control!$B$9&amp;Control!$E$3&amp;$B40,'Data Tab 3'!$A$5:$Y$244,'Data Tab 3'!Y$1,FALSE)</f>
        <v>1</v>
      </c>
      <c r="K40" s="28"/>
      <c r="L40" s="30">
        <f>VLOOKUP(Control!$B$9&amp;Control!$E$4&amp;$B40,'Data Tab 3'!$A$5:$Y$244,'Data Tab 3'!S$1,FALSE)</f>
        <v>6.0393115388532433E-2</v>
      </c>
      <c r="M40" s="30">
        <f>VLOOKUP(Control!$B$9&amp;Control!$E$4&amp;$B40,'Data Tab 3'!$A$5:$Y$244,'Data Tab 3'!T$1,FALSE)</f>
        <v>6.0902332213056312E-2</v>
      </c>
      <c r="N40" s="30">
        <f>VLOOKUP(Control!$B$9&amp;Control!$E$4&amp;$B40,'Data Tab 3'!$A$5:$Y$244,'Data Tab 3'!U$1,FALSE)</f>
        <v>0.16182910683368978</v>
      </c>
      <c r="O40" s="30">
        <f>VLOOKUP(Control!$B$9&amp;Control!$E$4&amp;$B40,'Data Tab 3'!$A$5:$Y$244,'Data Tab 3'!V$1,FALSE)</f>
        <v>0.2636724717384662</v>
      </c>
      <c r="P40" s="30">
        <f>VLOOKUP(Control!$B$9&amp;Control!$E$4&amp;$B40,'Data Tab 3'!$A$5:$Y$244,'Data Tab 3'!W$1,FALSE)</f>
        <v>0.23770241368774819</v>
      </c>
      <c r="Q40" s="30">
        <f>VLOOKUP(Control!$B$9&amp;Control!$E$4&amp;$B40,'Data Tab 3'!$A$5:$Y$244,'Data Tab 3'!X$1,FALSE)</f>
        <v>0.21550056013850696</v>
      </c>
      <c r="R40" s="30">
        <f>VLOOKUP(Control!$B$9&amp;Control!$E$4&amp;$B40,'Data Tab 3'!$A$5:$Y$244,'Data Tab 3'!Y$1,FALSE)</f>
        <v>1</v>
      </c>
      <c r="S40" s="28"/>
      <c r="T40" s="30">
        <f>VLOOKUP(Control!$B$9&amp;Control!$E$5&amp;$B40,'Data Tab 3'!$A$5:$Y$244,'Data Tab 3'!S$1,FALSE)</f>
        <v>6.2156467570538651E-2</v>
      </c>
      <c r="U40" s="30">
        <f>VLOOKUP(Control!$B$9&amp;Control!$E$5&amp;$B40,'Data Tab 3'!$A$5:$Y$244,'Data Tab 3'!T$1,FALSE)</f>
        <v>5.9820447050201522E-2</v>
      </c>
      <c r="V40" s="30">
        <f>VLOOKUP(Control!$B$9&amp;Control!$E$5&amp;$B40,'Data Tab 3'!$A$5:$Y$244,'Data Tab 3'!U$1,FALSE)</f>
        <v>0.16420850128252107</v>
      </c>
      <c r="W40" s="30">
        <f>VLOOKUP(Control!$B$9&amp;Control!$E$5&amp;$B40,'Data Tab 3'!$A$5:$Y$244,'Data Tab 3'!V$1,FALSE)</f>
        <v>0.25851960425064124</v>
      </c>
      <c r="X40" s="30">
        <f>VLOOKUP(Control!$B$9&amp;Control!$E$5&amp;$B40,'Data Tab 3'!$A$5:$Y$244,'Data Tab 3'!W$1,FALSE)</f>
        <v>0.23882374496152434</v>
      </c>
      <c r="Y40" s="30">
        <f>VLOOKUP(Control!$B$9&amp;Control!$E$5&amp;$B40,'Data Tab 3'!$A$5:$Y$244,'Data Tab 3'!X$1,FALSE)</f>
        <v>0.21647123488457309</v>
      </c>
      <c r="Z40" s="32">
        <f>VLOOKUP(Control!$B$9&amp;Control!$E$5&amp;$B40,'Data Tab 3'!$A$5:$Y$244,'Data Tab 3'!Y$1,FALSE)</f>
        <v>1</v>
      </c>
      <c r="AB40" s="68"/>
      <c r="AC40" s="68"/>
      <c r="AD40" s="68"/>
      <c r="AE40" s="68"/>
      <c r="AF40" s="68"/>
      <c r="AG40" s="68"/>
      <c r="AH40" s="68"/>
      <c r="AI40" s="68"/>
      <c r="AJ40" s="68"/>
      <c r="AK40" s="68"/>
      <c r="AL40" s="68"/>
      <c r="AM40" s="68"/>
      <c r="AN40" s="68"/>
      <c r="AO40" s="68"/>
      <c r="AP40" s="68"/>
      <c r="AQ40" s="68"/>
      <c r="AR40" s="68"/>
      <c r="AS40" s="68"/>
      <c r="AT40" s="68"/>
      <c r="AU40" s="68"/>
      <c r="AV40" s="68"/>
      <c r="AW40" s="68"/>
      <c r="AX40" s="68"/>
    </row>
    <row r="41" spans="2:52" x14ac:dyDescent="0.25">
      <c r="B41" s="22" t="s">
        <v>19</v>
      </c>
      <c r="C41" s="10"/>
      <c r="D41" s="33">
        <f>VLOOKUP(Control!$B$9&amp;Control!$E$3&amp;$B41,'Data Tab 3'!$A$5:$Y$244,'Data Tab 3'!S$1,FALSE)</f>
        <v>7.3458023986293544E-2</v>
      </c>
      <c r="E41" s="33">
        <f>VLOOKUP(Control!$B$9&amp;Control!$E$3&amp;$B41,'Data Tab 3'!$A$5:$Y$244,'Data Tab 3'!T$1,FALSE)</f>
        <v>6.746145059965733E-2</v>
      </c>
      <c r="F41" s="33">
        <f>VLOOKUP(Control!$B$9&amp;Control!$E$3&amp;$B41,'Data Tab 3'!$A$5:$Y$244,'Data Tab 3'!U$1,FALSE)</f>
        <v>0.18368075385494004</v>
      </c>
      <c r="G41" s="33">
        <f>VLOOKUP(Control!$B$9&amp;Control!$E$3&amp;$B41,'Data Tab 3'!$A$5:$Y$244,'Data Tab 3'!V$1,FALSE)</f>
        <v>0.26077955454026269</v>
      </c>
      <c r="H41" s="33">
        <f>VLOOKUP(Control!$B$9&amp;Control!$E$3&amp;$B41,'Data Tab 3'!$A$5:$Y$244,'Data Tab 3'!W$1,FALSE)</f>
        <v>0.21516276413478011</v>
      </c>
      <c r="I41" s="33">
        <f>VLOOKUP(Control!$B$9&amp;Control!$E$3&amp;$B41,'Data Tab 3'!$A$5:$Y$244,'Data Tab 3'!X$1,FALSE)</f>
        <v>0.19945745288406622</v>
      </c>
      <c r="J41" s="33">
        <f>VLOOKUP(Control!$B$9&amp;Control!$E$3&amp;$B41,'Data Tab 3'!$A$5:$Y$244,'Data Tab 3'!Y$1,FALSE)</f>
        <v>1</v>
      </c>
      <c r="K41" s="28"/>
      <c r="L41" s="33">
        <f>VLOOKUP(Control!$B$9&amp;Control!$E$4&amp;$B41,'Data Tab 3'!$A$5:$Y$244,'Data Tab 3'!S$1,FALSE)</f>
        <v>7.8047630275878327E-2</v>
      </c>
      <c r="M41" s="33">
        <f>VLOOKUP(Control!$B$9&amp;Control!$E$4&amp;$B41,'Data Tab 3'!$A$5:$Y$244,'Data Tab 3'!T$1,FALSE)</f>
        <v>7.0973826927611408E-2</v>
      </c>
      <c r="N41" s="33">
        <f>VLOOKUP(Control!$B$9&amp;Control!$E$4&amp;$B41,'Data Tab 3'!$A$5:$Y$244,'Data Tab 3'!U$1,FALSE)</f>
        <v>0.18816316906390002</v>
      </c>
      <c r="O41" s="33">
        <f>VLOOKUP(Control!$B$9&amp;Control!$E$4&amp;$B41,'Data Tab 3'!$A$5:$Y$244,'Data Tab 3'!V$1,FALSE)</f>
        <v>0.25890120254656918</v>
      </c>
      <c r="P41" s="33">
        <f>VLOOKUP(Control!$B$9&amp;Control!$E$4&amp;$B41,'Data Tab 3'!$A$5:$Y$244,'Data Tab 3'!W$1,FALSE)</f>
        <v>0.20396132987502949</v>
      </c>
      <c r="Q41" s="33">
        <f>VLOOKUP(Control!$B$9&amp;Control!$E$4&amp;$B41,'Data Tab 3'!$A$5:$Y$244,'Data Tab 3'!X$1,FALSE)</f>
        <v>0.19995284131101157</v>
      </c>
      <c r="R41" s="33">
        <f>VLOOKUP(Control!$B$9&amp;Control!$E$4&amp;$B41,'Data Tab 3'!$A$5:$Y$244,'Data Tab 3'!Y$1,FALSE)</f>
        <v>1</v>
      </c>
      <c r="S41" s="28"/>
      <c r="T41" s="33">
        <f>VLOOKUP(Control!$B$9&amp;Control!$E$5&amp;$B41,'Data Tab 3'!$A$5:$Y$244,'Data Tab 3'!S$1,FALSE)</f>
        <v>7.5642512438741538E-2</v>
      </c>
      <c r="U41" s="33">
        <f>VLOOKUP(Control!$B$9&amp;Control!$E$5&amp;$B41,'Data Tab 3'!$A$5:$Y$244,'Data Tab 3'!T$1,FALSE)</f>
        <v>6.9133216116119861E-2</v>
      </c>
      <c r="V41" s="33">
        <f>VLOOKUP(Control!$B$9&amp;Control!$E$5&amp;$B41,'Data Tab 3'!$A$5:$Y$244,'Data Tab 3'!U$1,FALSE)</f>
        <v>0.18581422318656243</v>
      </c>
      <c r="W41" s="33">
        <f>VLOOKUP(Control!$B$9&amp;Control!$E$5&amp;$B41,'Data Tab 3'!$A$5:$Y$244,'Data Tab 3'!V$1,FALSE)</f>
        <v>0.25988552616811944</v>
      </c>
      <c r="X41" s="33">
        <f>VLOOKUP(Control!$B$9&amp;Control!$E$5&amp;$B41,'Data Tab 3'!$A$5:$Y$244,'Data Tab 3'!W$1,FALSE)</f>
        <v>0.20983128203209755</v>
      </c>
      <c r="Y41" s="33">
        <f>VLOOKUP(Control!$B$9&amp;Control!$E$5&amp;$B41,'Data Tab 3'!$A$5:$Y$244,'Data Tab 3'!X$1,FALSE)</f>
        <v>0.1996932400583592</v>
      </c>
      <c r="Z41" s="34">
        <f>VLOOKUP(Control!$B$9&amp;Control!$E$5&amp;$B41,'Data Tab 3'!$A$5:$Y$244,'Data Tab 3'!Y$1,FALSE)</f>
        <v>1</v>
      </c>
      <c r="AB41" s="68"/>
      <c r="AC41" s="68"/>
      <c r="AD41" s="68"/>
      <c r="AE41" s="68"/>
      <c r="AF41" s="68"/>
      <c r="AG41" s="68"/>
      <c r="AH41" s="68"/>
      <c r="AI41" s="68"/>
      <c r="AJ41" s="68"/>
      <c r="AK41" s="68"/>
      <c r="AL41" s="68"/>
      <c r="AM41" s="68"/>
      <c r="AN41" s="68"/>
      <c r="AO41" s="68"/>
      <c r="AP41" s="68"/>
      <c r="AQ41" s="68"/>
      <c r="AR41" s="68"/>
      <c r="AS41" s="68"/>
      <c r="AT41" s="68"/>
      <c r="AU41" s="68"/>
      <c r="AV41" s="68"/>
      <c r="AW41" s="68"/>
      <c r="AX41" s="68"/>
    </row>
    <row r="42" spans="2:52" x14ac:dyDescent="0.25">
      <c r="B42" s="21" t="s">
        <v>162</v>
      </c>
      <c r="C42" s="10"/>
      <c r="D42" s="30">
        <f>VLOOKUP(Control!$B$9&amp;Control!$E$3&amp;$B42,'Data Tab 3'!$A$5:$Y$244,'Data Tab 3'!S$1,FALSE)</f>
        <v>7.200659373595085E-2</v>
      </c>
      <c r="E42" s="30">
        <f>VLOOKUP(Control!$B$9&amp;Control!$E$3&amp;$B42,'Data Tab 3'!$A$5:$Y$244,'Data Tab 3'!T$1,FALSE)</f>
        <v>6.4139067885508771E-2</v>
      </c>
      <c r="F42" s="30">
        <f>VLOOKUP(Control!$B$9&amp;Control!$E$3&amp;$B42,'Data Tab 3'!$A$5:$Y$244,'Data Tab 3'!U$1,FALSE)</f>
        <v>0.17952944702532594</v>
      </c>
      <c r="G42" s="30">
        <f>VLOOKUP(Control!$B$9&amp;Control!$E$3&amp;$B42,'Data Tab 3'!$A$5:$Y$244,'Data Tab 3'!V$1,FALSE)</f>
        <v>0.23130526000299714</v>
      </c>
      <c r="H42" s="30">
        <f>VLOOKUP(Control!$B$9&amp;Control!$E$3&amp;$B42,'Data Tab 3'!$A$5:$Y$244,'Data Tab 3'!W$1,FALSE)</f>
        <v>0.23737449423048101</v>
      </c>
      <c r="I42" s="30">
        <f>VLOOKUP(Control!$B$9&amp;Control!$E$3&amp;$B42,'Data Tab 3'!$A$5:$Y$244,'Data Tab 3'!X$1,FALSE)</f>
        <v>0.21564513711973624</v>
      </c>
      <c r="J42" s="30">
        <f>VLOOKUP(Control!$B$9&amp;Control!$E$3&amp;$B42,'Data Tab 3'!$A$5:$Y$244,'Data Tab 3'!Y$1,FALSE)</f>
        <v>1</v>
      </c>
      <c r="K42" s="28"/>
      <c r="L42" s="30">
        <f>VLOOKUP(Control!$B$9&amp;Control!$E$4&amp;$B42,'Data Tab 3'!$A$5:$Y$244,'Data Tab 3'!S$1,FALSE)</f>
        <v>7.7394501838557159E-2</v>
      </c>
      <c r="M42" s="30">
        <f>VLOOKUP(Control!$B$9&amp;Control!$E$4&amp;$B42,'Data Tab 3'!$A$5:$Y$244,'Data Tab 3'!T$1,FALSE)</f>
        <v>7.9495710033269121E-2</v>
      </c>
      <c r="N42" s="30">
        <f>VLOOKUP(Control!$B$9&amp;Control!$E$4&amp;$B42,'Data Tab 3'!$A$5:$Y$244,'Data Tab 3'!U$1,FALSE)</f>
        <v>0.18834996789820813</v>
      </c>
      <c r="O42" s="30">
        <f>VLOOKUP(Control!$B$9&amp;Control!$E$4&amp;$B42,'Data Tab 3'!$A$5:$Y$244,'Data Tab 3'!V$1,FALSE)</f>
        <v>0.23451818128757368</v>
      </c>
      <c r="P42" s="30">
        <f>VLOOKUP(Control!$B$9&amp;Control!$E$4&amp;$B42,'Data Tab 3'!$A$5:$Y$244,'Data Tab 3'!W$1,FALSE)</f>
        <v>0.22331173758244321</v>
      </c>
      <c r="Q42" s="30">
        <f>VLOOKUP(Control!$B$9&amp;Control!$E$4&amp;$B42,'Data Tab 3'!$A$5:$Y$244,'Data Tab 3'!X$1,FALSE)</f>
        <v>0.19692990135994864</v>
      </c>
      <c r="R42" s="30">
        <f>VLOOKUP(Control!$B$9&amp;Control!$E$4&amp;$B42,'Data Tab 3'!$A$5:$Y$244,'Data Tab 3'!Y$1,FALSE)</f>
        <v>1</v>
      </c>
      <c r="S42" s="28"/>
      <c r="T42" s="30">
        <f>VLOOKUP(Control!$B$9&amp;Control!$E$5&amp;$B42,'Data Tab 3'!$A$5:$Y$244,'Data Tab 3'!S$1,FALSE)</f>
        <v>7.5035270186029707E-2</v>
      </c>
      <c r="U42" s="30">
        <f>VLOOKUP(Control!$B$9&amp;Control!$E$5&amp;$B42,'Data Tab 3'!$A$5:$Y$244,'Data Tab 3'!T$1,FALSE)</f>
        <v>7.2771416385051996E-2</v>
      </c>
      <c r="V42" s="30">
        <f>VLOOKUP(Control!$B$9&amp;Control!$E$5&amp;$B42,'Data Tab 3'!$A$5:$Y$244,'Data Tab 3'!U$1,FALSE)</f>
        <v>0.18448768004199612</v>
      </c>
      <c r="W42" s="30">
        <f>VLOOKUP(Control!$B$9&amp;Control!$E$5&amp;$B42,'Data Tab 3'!$A$5:$Y$244,'Data Tab 3'!V$1,FALSE)</f>
        <v>0.23311132254995243</v>
      </c>
      <c r="X42" s="30">
        <f>VLOOKUP(Control!$B$9&amp;Control!$E$5&amp;$B42,'Data Tab 3'!$A$5:$Y$244,'Data Tab 3'!W$1,FALSE)</f>
        <v>0.22946947078316213</v>
      </c>
      <c r="Y42" s="30">
        <f>VLOOKUP(Control!$B$9&amp;Control!$E$5&amp;$B42,'Data Tab 3'!$A$5:$Y$244,'Data Tab 3'!X$1,FALSE)</f>
        <v>0.20512484005380754</v>
      </c>
      <c r="Z42" s="32">
        <f>VLOOKUP(Control!$B$9&amp;Control!$E$5&amp;$B42,'Data Tab 3'!$A$5:$Y$244,'Data Tab 3'!Y$1,FALSE)</f>
        <v>1</v>
      </c>
      <c r="AB42" s="68"/>
      <c r="AC42" s="68"/>
      <c r="AD42" s="68"/>
      <c r="AE42" s="68"/>
      <c r="AF42" s="68"/>
      <c r="AG42" s="68"/>
      <c r="AH42" s="68"/>
      <c r="AI42" s="68"/>
      <c r="AJ42" s="68"/>
      <c r="AK42" s="68"/>
      <c r="AL42" s="68"/>
      <c r="AM42" s="68"/>
      <c r="AN42" s="68"/>
      <c r="AO42" s="68"/>
      <c r="AP42" s="68"/>
      <c r="AQ42" s="68"/>
      <c r="AR42" s="68"/>
      <c r="AS42" s="68"/>
      <c r="AT42" s="68"/>
      <c r="AU42" s="68"/>
      <c r="AV42" s="68"/>
      <c r="AW42" s="68"/>
      <c r="AX42" s="68"/>
    </row>
    <row r="43" spans="2:52" x14ac:dyDescent="0.25">
      <c r="B43" s="22" t="s">
        <v>163</v>
      </c>
      <c r="C43" s="10"/>
      <c r="D43" s="33">
        <f>VLOOKUP(Control!$B$9&amp;Control!$E$3&amp;$B43,'Data Tab 3'!$A$5:$Y$244,'Data Tab 3'!S$1,FALSE)</f>
        <v>7.0612293997353553E-2</v>
      </c>
      <c r="E43" s="33">
        <f>VLOOKUP(Control!$B$9&amp;Control!$E$3&amp;$B43,'Data Tab 3'!$A$5:$Y$244,'Data Tab 3'!T$1,FALSE)</f>
        <v>6.2973655719956709E-2</v>
      </c>
      <c r="F43" s="33">
        <f>VLOOKUP(Control!$B$9&amp;Control!$E$3&amp;$B43,'Data Tab 3'!$A$5:$Y$244,'Data Tab 3'!U$1,FALSE)</f>
        <v>0.16462167689161558</v>
      </c>
      <c r="G43" s="33">
        <f>VLOOKUP(Control!$B$9&amp;Control!$E$3&amp;$B43,'Data Tab 3'!$A$5:$Y$244,'Data Tab 3'!V$1,FALSE)</f>
        <v>0.25682665704318541</v>
      </c>
      <c r="H43" s="33">
        <f>VLOOKUP(Control!$B$9&amp;Control!$E$3&amp;$B43,'Data Tab 3'!$A$5:$Y$244,'Data Tab 3'!W$1,FALSE)</f>
        <v>0.24618068086130163</v>
      </c>
      <c r="I43" s="33">
        <f>VLOOKUP(Control!$B$9&amp;Control!$E$3&amp;$B43,'Data Tab 3'!$A$5:$Y$244,'Data Tab 3'!X$1,FALSE)</f>
        <v>0.1987850354865873</v>
      </c>
      <c r="J43" s="33">
        <f>VLOOKUP(Control!$B$9&amp;Control!$E$3&amp;$B43,'Data Tab 3'!$A$5:$Y$244,'Data Tab 3'!Y$1,FALSE)</f>
        <v>1</v>
      </c>
      <c r="K43" s="28"/>
      <c r="L43" s="33">
        <f>VLOOKUP(Control!$B$9&amp;Control!$E$4&amp;$B43,'Data Tab 3'!$A$5:$Y$244,'Data Tab 3'!S$1,FALSE)</f>
        <v>6.8999751799453973E-2</v>
      </c>
      <c r="M43" s="33">
        <f>VLOOKUP(Control!$B$9&amp;Control!$E$4&amp;$B43,'Data Tab 3'!$A$5:$Y$244,'Data Tab 3'!T$1,FALSE)</f>
        <v>6.6765946885083152E-2</v>
      </c>
      <c r="N43" s="33">
        <f>VLOOKUP(Control!$B$9&amp;Control!$E$4&amp;$B43,'Data Tab 3'!$A$5:$Y$244,'Data Tab 3'!U$1,FALSE)</f>
        <v>0.17352763890366274</v>
      </c>
      <c r="O43" s="33">
        <f>VLOOKUP(Control!$B$9&amp;Control!$E$4&amp;$B43,'Data Tab 3'!$A$5:$Y$244,'Data Tab 3'!V$1,FALSE)</f>
        <v>0.26252526326986492</v>
      </c>
      <c r="P43" s="33">
        <f>VLOOKUP(Control!$B$9&amp;Control!$E$4&amp;$B43,'Data Tab 3'!$A$5:$Y$244,'Data Tab 3'!W$1,FALSE)</f>
        <v>0.23880438251249866</v>
      </c>
      <c r="Q43" s="33">
        <f>VLOOKUP(Control!$B$9&amp;Control!$E$4&amp;$B43,'Data Tab 3'!$A$5:$Y$244,'Data Tab 3'!X$1,FALSE)</f>
        <v>0.1893770166294366</v>
      </c>
      <c r="R43" s="33">
        <f>VLOOKUP(Control!$B$9&amp;Control!$E$4&amp;$B43,'Data Tab 3'!$A$5:$Y$244,'Data Tab 3'!Y$1,FALSE)</f>
        <v>1</v>
      </c>
      <c r="S43" s="28"/>
      <c r="T43" s="33">
        <f>VLOOKUP(Control!$B$9&amp;Control!$E$5&amp;$B43,'Data Tab 3'!$A$5:$Y$244,'Data Tab 3'!S$1,FALSE)</f>
        <v>6.9597804992304071E-2</v>
      </c>
      <c r="U43" s="33">
        <f>VLOOKUP(Control!$B$9&amp;Control!$E$5&amp;$B43,'Data Tab 3'!$A$5:$Y$244,'Data Tab 3'!T$1,FALSE)</f>
        <v>6.535947712418301E-2</v>
      </c>
      <c r="V43" s="33">
        <f>VLOOKUP(Control!$B$9&amp;Control!$E$5&amp;$B43,'Data Tab 3'!$A$5:$Y$244,'Data Tab 3'!U$1,FALSE)</f>
        <v>0.17022463137701038</v>
      </c>
      <c r="W43" s="33">
        <f>VLOOKUP(Control!$B$9&amp;Control!$E$5&amp;$B43,'Data Tab 3'!$A$5:$Y$244,'Data Tab 3'!V$1,FALSE)</f>
        <v>0.2604117870128711</v>
      </c>
      <c r="X43" s="33">
        <f>VLOOKUP(Control!$B$9&amp;Control!$E$5&amp;$B43,'Data Tab 3'!$A$5:$Y$244,'Data Tab 3'!W$1,FALSE)</f>
        <v>0.24154007450534248</v>
      </c>
      <c r="Y43" s="33">
        <f>VLOOKUP(Control!$B$9&amp;Control!$E$5&amp;$B43,'Data Tab 3'!$A$5:$Y$244,'Data Tab 3'!X$1,FALSE)</f>
        <v>0.19286622498828881</v>
      </c>
      <c r="Z43" s="34">
        <f>VLOOKUP(Control!$B$9&amp;Control!$E$5&amp;$B43,'Data Tab 3'!$A$5:$Y$244,'Data Tab 3'!Y$1,FALSE)</f>
        <v>1</v>
      </c>
      <c r="AB43" s="68"/>
      <c r="AC43" s="68"/>
      <c r="AD43" s="68"/>
      <c r="AE43" s="68"/>
      <c r="AF43" s="68"/>
      <c r="AG43" s="68"/>
      <c r="AH43" s="68"/>
      <c r="AI43" s="68"/>
      <c r="AJ43" s="68"/>
      <c r="AK43" s="68"/>
      <c r="AL43" s="68"/>
      <c r="AM43" s="68"/>
      <c r="AN43" s="68"/>
      <c r="AO43" s="68"/>
      <c r="AP43" s="68"/>
      <c r="AQ43" s="68"/>
      <c r="AR43" s="68"/>
      <c r="AS43" s="68"/>
      <c r="AT43" s="68"/>
      <c r="AU43" s="68"/>
      <c r="AV43" s="68"/>
      <c r="AW43" s="68"/>
      <c r="AX43" s="68"/>
    </row>
    <row r="44" spans="2:52" x14ac:dyDescent="0.25">
      <c r="B44" s="21" t="s">
        <v>164</v>
      </c>
      <c r="C44" s="10"/>
      <c r="D44" s="30">
        <f>VLOOKUP(Control!$B$9&amp;Control!$E$3&amp;$B44,'Data Tab 3'!$A$5:$Y$244,'Data Tab 3'!S$1,FALSE)</f>
        <v>7.6205057289608857E-2</v>
      </c>
      <c r="E44" s="30">
        <f>VLOOKUP(Control!$B$9&amp;Control!$E$3&amp;$B44,'Data Tab 3'!$A$5:$Y$244,'Data Tab 3'!T$1,FALSE)</f>
        <v>6.835242986961676E-2</v>
      </c>
      <c r="F44" s="30">
        <f>VLOOKUP(Control!$B$9&amp;Control!$E$3&amp;$B44,'Data Tab 3'!$A$5:$Y$244,'Data Tab 3'!U$1,FALSE)</f>
        <v>0.18915448439352034</v>
      </c>
      <c r="G44" s="30">
        <f>VLOOKUP(Control!$B$9&amp;Control!$E$3&amp;$B44,'Data Tab 3'!$A$5:$Y$244,'Data Tab 3'!V$1,FALSE)</f>
        <v>0.27039707625444492</v>
      </c>
      <c r="H44" s="30">
        <f>VLOOKUP(Control!$B$9&amp;Control!$E$3&amp;$B44,'Data Tab 3'!$A$5:$Y$244,'Data Tab 3'!W$1,FALSE)</f>
        <v>0.23385025681548796</v>
      </c>
      <c r="I44" s="30">
        <f>VLOOKUP(Control!$B$9&amp;Control!$E$3&amp;$B44,'Data Tab 3'!$A$5:$Y$244,'Data Tab 3'!X$1,FALSE)</f>
        <v>0.16204069537732124</v>
      </c>
      <c r="J44" s="30">
        <f>VLOOKUP(Control!$B$9&amp;Control!$E$3&amp;$B44,'Data Tab 3'!$A$5:$Y$244,'Data Tab 3'!Y$1,FALSE)</f>
        <v>1</v>
      </c>
      <c r="K44" s="28"/>
      <c r="L44" s="30">
        <f>VLOOKUP(Control!$B$9&amp;Control!$E$4&amp;$B44,'Data Tab 3'!$A$5:$Y$244,'Data Tab 3'!S$1,FALSE)</f>
        <v>7.1660943430327112E-2</v>
      </c>
      <c r="M44" s="30">
        <f>VLOOKUP(Control!$B$9&amp;Control!$E$4&amp;$B44,'Data Tab 3'!$A$5:$Y$244,'Data Tab 3'!T$1,FALSE)</f>
        <v>6.9627688414964736E-2</v>
      </c>
      <c r="N44" s="30">
        <f>VLOOKUP(Control!$B$9&amp;Control!$E$4&amp;$B44,'Data Tab 3'!$A$5:$Y$244,'Data Tab 3'!U$1,FALSE)</f>
        <v>0.1925266582324236</v>
      </c>
      <c r="O44" s="30">
        <f>VLOOKUP(Control!$B$9&amp;Control!$E$4&amp;$B44,'Data Tab 3'!$A$5:$Y$244,'Data Tab 3'!V$1,FALSE)</f>
        <v>0.27573197180553038</v>
      </c>
      <c r="P44" s="30">
        <f>VLOOKUP(Control!$B$9&amp;Control!$E$4&amp;$B44,'Data Tab 3'!$A$5:$Y$244,'Data Tab 3'!W$1,FALSE)</f>
        <v>0.22492318814386403</v>
      </c>
      <c r="Q44" s="30">
        <f>VLOOKUP(Control!$B$9&amp;Control!$E$4&amp;$B44,'Data Tab 3'!$A$5:$Y$244,'Data Tab 3'!X$1,FALSE)</f>
        <v>0.16552954997288991</v>
      </c>
      <c r="R44" s="30">
        <f>VLOOKUP(Control!$B$9&amp;Control!$E$4&amp;$B44,'Data Tab 3'!$A$5:$Y$244,'Data Tab 3'!Y$1,FALSE)</f>
        <v>1</v>
      </c>
      <c r="S44" s="28"/>
      <c r="T44" s="30">
        <f>VLOOKUP(Control!$B$9&amp;Control!$E$5&amp;$B44,'Data Tab 3'!$A$5:$Y$244,'Data Tab 3'!S$1,FALSE)</f>
        <v>7.3087177579365073E-2</v>
      </c>
      <c r="U44" s="30">
        <f>VLOOKUP(Control!$B$9&amp;Control!$E$5&amp;$B44,'Data Tab 3'!$A$5:$Y$244,'Data Tab 3'!T$1,FALSE)</f>
        <v>6.9227430555555552E-2</v>
      </c>
      <c r="V44" s="30">
        <f>VLOOKUP(Control!$B$9&amp;Control!$E$5&amp;$B44,'Data Tab 3'!$A$5:$Y$244,'Data Tab 3'!U$1,FALSE)</f>
        <v>0.19146825396825395</v>
      </c>
      <c r="W44" s="30">
        <f>VLOOKUP(Control!$B$9&amp;Control!$E$5&amp;$B44,'Data Tab 3'!$A$5:$Y$244,'Data Tab 3'!V$1,FALSE)</f>
        <v>0.27405753968253971</v>
      </c>
      <c r="X44" s="30">
        <f>VLOOKUP(Control!$B$9&amp;Control!$E$5&amp;$B44,'Data Tab 3'!$A$5:$Y$244,'Data Tab 3'!W$1,FALSE)</f>
        <v>0.22772507440476192</v>
      </c>
      <c r="Y44" s="30">
        <f>VLOOKUP(Control!$B$9&amp;Control!$E$5&amp;$B44,'Data Tab 3'!$A$5:$Y$244,'Data Tab 3'!X$1,FALSE)</f>
        <v>0.16443452380952378</v>
      </c>
      <c r="Z44" s="32">
        <f>VLOOKUP(Control!$B$9&amp;Control!$E$5&amp;$B44,'Data Tab 3'!$A$5:$Y$244,'Data Tab 3'!Y$1,FALSE)</f>
        <v>1</v>
      </c>
      <c r="AB44" s="68"/>
      <c r="AC44" s="68"/>
      <c r="AD44" s="68"/>
      <c r="AE44" s="68"/>
      <c r="AF44" s="68"/>
      <c r="AG44" s="68"/>
      <c r="AH44" s="68"/>
      <c r="AI44" s="68"/>
      <c r="AJ44" s="68"/>
      <c r="AK44" s="68"/>
      <c r="AL44" s="68"/>
      <c r="AM44" s="68"/>
      <c r="AN44" s="68"/>
      <c r="AO44" s="68"/>
      <c r="AP44" s="68"/>
      <c r="AQ44" s="68"/>
      <c r="AR44" s="68"/>
      <c r="AS44" s="68"/>
      <c r="AT44" s="68"/>
      <c r="AU44" s="68"/>
      <c r="AV44" s="68"/>
      <c r="AW44" s="68"/>
      <c r="AX44" s="68"/>
    </row>
    <row r="45" spans="2:52" x14ac:dyDescent="0.25">
      <c r="B45" s="22" t="s">
        <v>165</v>
      </c>
      <c r="C45" s="10"/>
      <c r="D45" s="33">
        <f>VLOOKUP(Control!$B$9&amp;Control!$E$3&amp;$B45,'Data Tab 3'!$A$5:$Y$244,'Data Tab 3'!S$1,FALSE)</f>
        <v>9.4224803118288111E-2</v>
      </c>
      <c r="E45" s="33">
        <f>VLOOKUP(Control!$B$9&amp;Control!$E$3&amp;$B45,'Data Tab 3'!$A$5:$Y$244,'Data Tab 3'!T$1,FALSE)</f>
        <v>8.193461140720705E-2</v>
      </c>
      <c r="F45" s="33">
        <f>VLOOKUP(Control!$B$9&amp;Control!$E$3&amp;$B45,'Data Tab 3'!$A$5:$Y$244,'Data Tab 3'!U$1,FALSE)</f>
        <v>0.21139925224723571</v>
      </c>
      <c r="G45" s="33">
        <f>VLOOKUP(Control!$B$9&amp;Control!$E$3&amp;$B45,'Data Tab 3'!$A$5:$Y$244,'Data Tab 3'!V$1,FALSE)</f>
        <v>0.26855460981624368</v>
      </c>
      <c r="H45" s="33">
        <f>VLOOKUP(Control!$B$9&amp;Control!$E$3&amp;$B45,'Data Tab 3'!$A$5:$Y$244,'Data Tab 3'!W$1,FALSE)</f>
        <v>0.19318272213825469</v>
      </c>
      <c r="I45" s="33">
        <f>VLOOKUP(Control!$B$9&amp;Control!$E$3&amp;$B45,'Data Tab 3'!$A$5:$Y$244,'Data Tab 3'!X$1,FALSE)</f>
        <v>0.15070400127277067</v>
      </c>
      <c r="J45" s="33">
        <f>VLOOKUP(Control!$B$9&amp;Control!$E$3&amp;$B45,'Data Tab 3'!$A$5:$Y$244,'Data Tab 3'!Y$1,FALSE)</f>
        <v>1</v>
      </c>
      <c r="K45" s="28"/>
      <c r="L45" s="33">
        <f>VLOOKUP(Control!$B$9&amp;Control!$E$4&amp;$B45,'Data Tab 3'!$A$5:$Y$244,'Data Tab 3'!S$1,FALSE)</f>
        <v>8.2729459576566217E-2</v>
      </c>
      <c r="M45" s="33">
        <f>VLOOKUP(Control!$B$9&amp;Control!$E$4&amp;$B45,'Data Tab 3'!$A$5:$Y$244,'Data Tab 3'!T$1,FALSE)</f>
        <v>7.711156598783786E-2</v>
      </c>
      <c r="N45" s="33">
        <f>VLOOKUP(Control!$B$9&amp;Control!$E$4&amp;$B45,'Data Tab 3'!$A$5:$Y$244,'Data Tab 3'!U$1,FALSE)</f>
        <v>0.20620358887776599</v>
      </c>
      <c r="O45" s="33">
        <f>VLOOKUP(Control!$B$9&amp;Control!$E$4&amp;$B45,'Data Tab 3'!$A$5:$Y$244,'Data Tab 3'!V$1,FALSE)</f>
        <v>0.26616264997235878</v>
      </c>
      <c r="P45" s="33">
        <f>VLOOKUP(Control!$B$9&amp;Control!$E$4&amp;$B45,'Data Tab 3'!$A$5:$Y$244,'Data Tab 3'!W$1,FALSE)</f>
        <v>0.20327511243257781</v>
      </c>
      <c r="Q45" s="33">
        <f>VLOOKUP(Control!$B$9&amp;Control!$E$4&amp;$B45,'Data Tab 3'!$A$5:$Y$244,'Data Tab 3'!X$1,FALSE)</f>
        <v>0.16451762315289337</v>
      </c>
      <c r="R45" s="33">
        <f>VLOOKUP(Control!$B$9&amp;Control!$E$4&amp;$B45,'Data Tab 3'!$A$5:$Y$244,'Data Tab 3'!Y$1,FALSE)</f>
        <v>1</v>
      </c>
      <c r="S45" s="28"/>
      <c r="T45" s="33">
        <f>VLOOKUP(Control!$B$9&amp;Control!$E$5&amp;$B45,'Data Tab 3'!$A$5:$Y$244,'Data Tab 3'!S$1,FALSE)</f>
        <v>8.586851451597137E-2</v>
      </c>
      <c r="U45" s="33">
        <f>VLOOKUP(Control!$B$9&amp;Control!$E$5&amp;$B45,'Data Tab 3'!$A$5:$Y$244,'Data Tab 3'!T$1,FALSE)</f>
        <v>7.8428604012121095E-2</v>
      </c>
      <c r="V45" s="33">
        <f>VLOOKUP(Control!$B$9&amp;Control!$E$5&amp;$B45,'Data Tab 3'!$A$5:$Y$244,'Data Tab 3'!U$1,FALSE)</f>
        <v>0.20762237838190092</v>
      </c>
      <c r="W45" s="33">
        <f>VLOOKUP(Control!$B$9&amp;Control!$E$5&amp;$B45,'Data Tab 3'!$A$5:$Y$244,'Data Tab 3'!V$1,FALSE)</f>
        <v>0.26681582691618427</v>
      </c>
      <c r="X45" s="33">
        <f>VLOOKUP(Control!$B$9&amp;Control!$E$5&amp;$B45,'Data Tab 3'!$A$5:$Y$244,'Data Tab 3'!W$1,FALSE)</f>
        <v>0.20051916455778693</v>
      </c>
      <c r="Y45" s="33">
        <f>VLOOKUP(Control!$B$9&amp;Control!$E$5&amp;$B45,'Data Tab 3'!$A$5:$Y$244,'Data Tab 3'!X$1,FALSE)</f>
        <v>0.16074551161603545</v>
      </c>
      <c r="Z45" s="34">
        <f>VLOOKUP(Control!$B$9&amp;Control!$E$5&amp;$B45,'Data Tab 3'!$A$5:$Y$244,'Data Tab 3'!Y$1,FALSE)</f>
        <v>1</v>
      </c>
      <c r="AB45" s="68"/>
      <c r="AC45" s="68"/>
      <c r="AD45" s="68"/>
      <c r="AE45" s="68"/>
      <c r="AF45" s="68"/>
      <c r="AG45" s="68"/>
      <c r="AH45" s="68"/>
      <c r="AI45" s="68"/>
      <c r="AJ45" s="68"/>
      <c r="AK45" s="68"/>
      <c r="AL45" s="68"/>
      <c r="AM45" s="68"/>
      <c r="AN45" s="68"/>
      <c r="AO45" s="68"/>
      <c r="AP45" s="68"/>
      <c r="AQ45" s="68"/>
      <c r="AR45" s="68"/>
      <c r="AS45" s="68"/>
      <c r="AT45" s="68"/>
      <c r="AU45" s="68"/>
      <c r="AV45" s="68"/>
      <c r="AW45" s="68"/>
      <c r="AX45" s="68"/>
    </row>
    <row r="46" spans="2:52" x14ac:dyDescent="0.25">
      <c r="B46" s="21" t="s">
        <v>166</v>
      </c>
      <c r="C46" s="10"/>
      <c r="D46" s="30">
        <f>VLOOKUP(Control!$B$9&amp;Control!$E$3&amp;$B46,'Data Tab 3'!$A$5:$Y$244,'Data Tab 3'!S$1,FALSE)</f>
        <v>0.11016499705362404</v>
      </c>
      <c r="E46" s="30">
        <f>VLOOKUP(Control!$B$9&amp;Control!$E$3&amp;$B46,'Data Tab 3'!$A$5:$Y$244,'Data Tab 3'!T$1,FALSE)</f>
        <v>8.8892162639952865E-2</v>
      </c>
      <c r="F46" s="30">
        <f>VLOOKUP(Control!$B$9&amp;Control!$E$3&amp;$B46,'Data Tab 3'!$A$5:$Y$244,'Data Tab 3'!U$1,FALSE)</f>
        <v>0.20627578078962877</v>
      </c>
      <c r="G46" s="30">
        <f>VLOOKUP(Control!$B$9&amp;Control!$E$3&amp;$B46,'Data Tab 3'!$A$5:$Y$244,'Data Tab 3'!V$1,FALSE)</f>
        <v>0.25291691219799645</v>
      </c>
      <c r="H46" s="30">
        <f>VLOOKUP(Control!$B$9&amp;Control!$E$3&amp;$B46,'Data Tab 3'!$A$5:$Y$244,'Data Tab 3'!W$1,FALSE)</f>
        <v>0.19189746611667649</v>
      </c>
      <c r="I46" s="30">
        <f>VLOOKUP(Control!$B$9&amp;Control!$E$3&amp;$B46,'Data Tab 3'!$A$5:$Y$244,'Data Tab 3'!X$1,FALSE)</f>
        <v>0.14985268120212139</v>
      </c>
      <c r="J46" s="30">
        <f>VLOOKUP(Control!$B$9&amp;Control!$E$3&amp;$B46,'Data Tab 3'!$A$5:$Y$244,'Data Tab 3'!Y$1,FALSE)</f>
        <v>1</v>
      </c>
      <c r="K46" s="28"/>
      <c r="L46" s="30">
        <f>VLOOKUP(Control!$B$9&amp;Control!$E$4&amp;$B46,'Data Tab 3'!$A$5:$Y$244,'Data Tab 3'!S$1,FALSE)</f>
        <v>8.9478116295640522E-2</v>
      </c>
      <c r="M46" s="30">
        <f>VLOOKUP(Control!$B$9&amp;Control!$E$4&amp;$B46,'Data Tab 3'!$A$5:$Y$244,'Data Tab 3'!T$1,FALSE)</f>
        <v>7.8563254377820496E-2</v>
      </c>
      <c r="N46" s="30">
        <f>VLOOKUP(Control!$B$9&amp;Control!$E$4&amp;$B46,'Data Tab 3'!$A$5:$Y$244,'Data Tab 3'!U$1,FALSE)</f>
        <v>0.19548506898710946</v>
      </c>
      <c r="O46" s="30">
        <f>VLOOKUP(Control!$B$9&amp;Control!$E$4&amp;$B46,'Data Tab 3'!$A$5:$Y$244,'Data Tab 3'!V$1,FALSE)</f>
        <v>0.24921728240450844</v>
      </c>
      <c r="P46" s="30">
        <f>VLOOKUP(Control!$B$9&amp;Control!$E$4&amp;$B46,'Data Tab 3'!$A$5:$Y$244,'Data Tab 3'!W$1,FALSE)</f>
        <v>0.21344978731673614</v>
      </c>
      <c r="Q46" s="30">
        <f>VLOOKUP(Control!$B$9&amp;Control!$E$4&amp;$B46,'Data Tab 3'!$A$5:$Y$244,'Data Tab 3'!X$1,FALSE)</f>
        <v>0.17380649061818493</v>
      </c>
      <c r="R46" s="30">
        <f>VLOOKUP(Control!$B$9&amp;Control!$E$4&amp;$B46,'Data Tab 3'!$A$5:$Y$244,'Data Tab 3'!Y$1,FALSE)</f>
        <v>1</v>
      </c>
      <c r="S46" s="28"/>
      <c r="T46" s="30">
        <f>VLOOKUP(Control!$B$9&amp;Control!$E$5&amp;$B46,'Data Tab 3'!$A$5:$Y$244,'Data Tab 3'!S$1,FALSE)</f>
        <v>9.5025520281908249E-2</v>
      </c>
      <c r="U46" s="30">
        <f>VLOOKUP(Control!$B$9&amp;Control!$E$5&amp;$B46,'Data Tab 3'!$A$5:$Y$244,'Data Tab 3'!T$1,FALSE)</f>
        <v>8.1333059431442881E-2</v>
      </c>
      <c r="V46" s="30">
        <f>VLOOKUP(Control!$B$9&amp;Control!$E$5&amp;$B46,'Data Tab 3'!$A$5:$Y$244,'Data Tab 3'!U$1,FALSE)</f>
        <v>0.19837871150229919</v>
      </c>
      <c r="W46" s="30">
        <f>VLOOKUP(Control!$B$9&amp;Control!$E$5&amp;$B46,'Data Tab 3'!$A$5:$Y$244,'Data Tab 3'!V$1,FALSE)</f>
        <v>0.25020937692587264</v>
      </c>
      <c r="X46" s="30">
        <f>VLOOKUP(Control!$B$9&amp;Control!$E$5&amp;$B46,'Data Tab 3'!$A$5:$Y$244,'Data Tab 3'!W$1,FALSE)</f>
        <v>0.20767030640140322</v>
      </c>
      <c r="Y46" s="30">
        <f>VLOOKUP(Control!$B$9&amp;Control!$E$5&amp;$B46,'Data Tab 3'!$A$5:$Y$244,'Data Tab 3'!X$1,FALSE)</f>
        <v>0.16738302545707379</v>
      </c>
      <c r="Z46" s="32">
        <f>VLOOKUP(Control!$B$9&amp;Control!$E$5&amp;$B46,'Data Tab 3'!$A$5:$Y$244,'Data Tab 3'!Y$1,FALSE)</f>
        <v>1</v>
      </c>
      <c r="AB46" s="68"/>
      <c r="AC46" s="68"/>
      <c r="AD46" s="68"/>
      <c r="AE46" s="68"/>
      <c r="AF46" s="68"/>
      <c r="AG46" s="68"/>
      <c r="AH46" s="68"/>
      <c r="AI46" s="68"/>
      <c r="AJ46" s="68"/>
      <c r="AK46" s="68"/>
      <c r="AL46" s="68"/>
      <c r="AM46" s="68"/>
      <c r="AN46" s="68"/>
      <c r="AO46" s="68"/>
      <c r="AP46" s="68"/>
      <c r="AQ46" s="68"/>
      <c r="AR46" s="68"/>
      <c r="AS46" s="68"/>
      <c r="AT46" s="68"/>
      <c r="AU46" s="68"/>
      <c r="AV46" s="68"/>
      <c r="AW46" s="68"/>
      <c r="AX46" s="68"/>
    </row>
    <row r="47" spans="2:52" x14ac:dyDescent="0.25">
      <c r="B47" s="22" t="s">
        <v>167</v>
      </c>
      <c r="C47" s="10"/>
      <c r="D47" s="33">
        <f>VLOOKUP(Control!$B$9&amp;Control!$E$3&amp;$B47,'Data Tab 3'!$A$5:$Y$244,'Data Tab 3'!S$1,FALSE)</f>
        <v>0.11724462391939308</v>
      </c>
      <c r="E47" s="33">
        <f>VLOOKUP(Control!$B$9&amp;Control!$E$3&amp;$B47,'Data Tab 3'!$A$5:$Y$244,'Data Tab 3'!T$1,FALSE)</f>
        <v>9.5367847411444134E-2</v>
      </c>
      <c r="F47" s="33">
        <f>VLOOKUP(Control!$B$9&amp;Control!$E$3&amp;$B47,'Data Tab 3'!$A$5:$Y$244,'Data Tab 3'!U$1,FALSE)</f>
        <v>0.21668986336816104</v>
      </c>
      <c r="G47" s="33">
        <f>VLOOKUP(Control!$B$9&amp;Control!$E$3&amp;$B47,'Data Tab 3'!$A$5:$Y$244,'Data Tab 3'!V$1,FALSE)</f>
        <v>0.26801011506870798</v>
      </c>
      <c r="H47" s="33">
        <f>VLOOKUP(Control!$B$9&amp;Control!$E$3&amp;$B47,'Data Tab 3'!$A$5:$Y$244,'Data Tab 3'!W$1,FALSE)</f>
        <v>0.19216670260521826</v>
      </c>
      <c r="I47" s="33">
        <f>VLOOKUP(Control!$B$9&amp;Control!$E$3&amp;$B47,'Data Tab 3'!$A$5:$Y$244,'Data Tab 3'!X$1,FALSE)</f>
        <v>0.11052084762707544</v>
      </c>
      <c r="J47" s="33">
        <f>VLOOKUP(Control!$B$9&amp;Control!$E$3&amp;$B47,'Data Tab 3'!$A$5:$Y$244,'Data Tab 3'!Y$1,FALSE)</f>
        <v>1</v>
      </c>
      <c r="K47" s="28"/>
      <c r="L47" s="33">
        <f>VLOOKUP(Control!$B$9&amp;Control!$E$4&amp;$B47,'Data Tab 3'!$A$5:$Y$244,'Data Tab 3'!S$1,FALSE)</f>
        <v>8.3213409648405567E-2</v>
      </c>
      <c r="M47" s="33">
        <f>VLOOKUP(Control!$B$9&amp;Control!$E$4&amp;$B47,'Data Tab 3'!$A$5:$Y$244,'Data Tab 3'!T$1,FALSE)</f>
        <v>7.2101390024529852E-2</v>
      </c>
      <c r="N47" s="33">
        <f>VLOOKUP(Control!$B$9&amp;Control!$E$4&amp;$B47,'Data Tab 3'!$A$5:$Y$244,'Data Tab 3'!U$1,FALSE)</f>
        <v>0.18594439901880624</v>
      </c>
      <c r="O47" s="33">
        <f>VLOOKUP(Control!$B$9&amp;Control!$E$4&amp;$B47,'Data Tab 3'!$A$5:$Y$244,'Data Tab 3'!V$1,FALSE)</f>
        <v>0.27203597710547839</v>
      </c>
      <c r="P47" s="33">
        <f>VLOOKUP(Control!$B$9&amp;Control!$E$4&amp;$B47,'Data Tab 3'!$A$5:$Y$244,'Data Tab 3'!W$1,FALSE)</f>
        <v>0.23865903515944401</v>
      </c>
      <c r="Q47" s="33">
        <f>VLOOKUP(Control!$B$9&amp;Control!$E$4&amp;$B47,'Data Tab 3'!$A$5:$Y$244,'Data Tab 3'!X$1,FALSE)</f>
        <v>0.14804578904333607</v>
      </c>
      <c r="R47" s="33">
        <f>VLOOKUP(Control!$B$9&amp;Control!$E$4&amp;$B47,'Data Tab 3'!$A$5:$Y$244,'Data Tab 3'!Y$1,FALSE)</f>
        <v>1</v>
      </c>
      <c r="S47" s="28"/>
      <c r="T47" s="33">
        <f>VLOOKUP(Control!$B$9&amp;Control!$E$5&amp;$B47,'Data Tab 3'!$A$5:$Y$244,'Data Tab 3'!S$1,FALSE)</f>
        <v>9.3230167385020157E-2</v>
      </c>
      <c r="U47" s="33">
        <f>VLOOKUP(Control!$B$9&amp;Control!$E$5&amp;$B47,'Data Tab 3'!$A$5:$Y$244,'Data Tab 3'!T$1,FALSE)</f>
        <v>7.8949646016167274E-2</v>
      </c>
      <c r="V47" s="33">
        <f>VLOOKUP(Control!$B$9&amp;Control!$E$5&amp;$B47,'Data Tab 3'!$A$5:$Y$244,'Data Tab 3'!U$1,FALSE)</f>
        <v>0.19499402814560937</v>
      </c>
      <c r="W47" s="33">
        <f>VLOOKUP(Control!$B$9&amp;Control!$E$5&amp;$B47,'Data Tab 3'!$A$5:$Y$244,'Data Tab 3'!V$1,FALSE)</f>
        <v>0.27085100367543113</v>
      </c>
      <c r="X47" s="33">
        <f>VLOOKUP(Control!$B$9&amp;Control!$E$5&amp;$B47,'Data Tab 3'!$A$5:$Y$244,'Data Tab 3'!W$1,FALSE)</f>
        <v>0.22497446815876482</v>
      </c>
      <c r="Y47" s="33">
        <f>VLOOKUP(Control!$B$9&amp;Control!$E$5&amp;$B47,'Data Tab 3'!$A$5:$Y$244,'Data Tab 3'!X$1,FALSE)</f>
        <v>0.13700068661900724</v>
      </c>
      <c r="Z47" s="34">
        <f>VLOOKUP(Control!$B$9&amp;Control!$E$5&amp;$B47,'Data Tab 3'!$A$5:$Y$244,'Data Tab 3'!Y$1,FALSE)</f>
        <v>1</v>
      </c>
      <c r="AB47" s="68"/>
      <c r="AC47" s="68"/>
      <c r="AD47" s="68"/>
      <c r="AE47" s="68"/>
      <c r="AF47" s="68"/>
      <c r="AG47" s="68"/>
      <c r="AH47" s="68"/>
      <c r="AI47" s="68"/>
      <c r="AJ47" s="68"/>
      <c r="AK47" s="68"/>
      <c r="AL47" s="68"/>
      <c r="AM47" s="68"/>
      <c r="AN47" s="68"/>
      <c r="AO47" s="68"/>
      <c r="AP47" s="68"/>
      <c r="AQ47" s="68"/>
      <c r="AR47" s="68"/>
      <c r="AS47" s="68"/>
      <c r="AT47" s="68"/>
      <c r="AU47" s="68"/>
      <c r="AV47" s="68"/>
      <c r="AW47" s="68"/>
      <c r="AX47" s="68"/>
    </row>
    <row r="48" spans="2:52" x14ac:dyDescent="0.25">
      <c r="B48" s="21" t="s">
        <v>168</v>
      </c>
      <c r="C48" s="10"/>
      <c r="D48" s="30">
        <f>VLOOKUP(Control!$B$9&amp;Control!$E$3&amp;$B48,'Data Tab 3'!$A$5:$Y$244,'Data Tab 3'!S$1,FALSE)</f>
        <v>0.11732094332298137</v>
      </c>
      <c r="E48" s="30">
        <f>VLOOKUP(Control!$B$9&amp;Control!$E$3&amp;$B48,'Data Tab 3'!$A$5:$Y$244,'Data Tab 3'!T$1,FALSE)</f>
        <v>9.7716906055900624E-2</v>
      </c>
      <c r="F48" s="30">
        <f>VLOOKUP(Control!$B$9&amp;Control!$E$3&amp;$B48,'Data Tab 3'!$A$5:$Y$244,'Data Tab 3'!U$1,FALSE)</f>
        <v>0.24685801630434781</v>
      </c>
      <c r="G48" s="30">
        <f>VLOOKUP(Control!$B$9&amp;Control!$E$3&amp;$B48,'Data Tab 3'!$A$5:$Y$244,'Data Tab 3'!V$1,FALSE)</f>
        <v>0.29833074534161491</v>
      </c>
      <c r="H48" s="30">
        <f>VLOOKUP(Control!$B$9&amp;Control!$E$3&amp;$B48,'Data Tab 3'!$A$5:$Y$244,'Data Tab 3'!W$1,FALSE)</f>
        <v>0.15193128881987578</v>
      </c>
      <c r="I48" s="30">
        <f>VLOOKUP(Control!$B$9&amp;Control!$E$3&amp;$B48,'Data Tab 3'!$A$5:$Y$244,'Data Tab 3'!X$1,FALSE)</f>
        <v>8.7842100155279504E-2</v>
      </c>
      <c r="J48" s="30">
        <f>VLOOKUP(Control!$B$9&amp;Control!$E$3&amp;$B48,'Data Tab 3'!$A$5:$Y$244,'Data Tab 3'!Y$1,FALSE)</f>
        <v>1</v>
      </c>
      <c r="K48" s="28"/>
      <c r="L48" s="30">
        <f>VLOOKUP(Control!$B$9&amp;Control!$E$4&amp;$B48,'Data Tab 3'!$A$5:$Y$244,'Data Tab 3'!S$1,FALSE)</f>
        <v>8.4445306439100087E-2</v>
      </c>
      <c r="M48" s="30">
        <f>VLOOKUP(Control!$B$9&amp;Control!$E$4&amp;$B48,'Data Tab 3'!$A$5:$Y$244,'Data Tab 3'!T$1,FALSE)</f>
        <v>7.5640031031807609E-2</v>
      </c>
      <c r="N48" s="30">
        <f>VLOOKUP(Control!$B$9&amp;Control!$E$4&amp;$B48,'Data Tab 3'!$A$5:$Y$244,'Data Tab 3'!U$1,FALSE)</f>
        <v>0.20986811481768816</v>
      </c>
      <c r="O48" s="30">
        <f>VLOOKUP(Control!$B$9&amp;Control!$E$4&amp;$B48,'Data Tab 3'!$A$5:$Y$244,'Data Tab 3'!V$1,FALSE)</f>
        <v>0.29656322730799073</v>
      </c>
      <c r="P48" s="30">
        <f>VLOOKUP(Control!$B$9&amp;Control!$E$4&amp;$B48,'Data Tab 3'!$A$5:$Y$244,'Data Tab 3'!W$1,FALSE)</f>
        <v>0.19551590380139647</v>
      </c>
      <c r="Q48" s="30">
        <f>VLOOKUP(Control!$B$9&amp;Control!$E$4&amp;$B48,'Data Tab 3'!$A$5:$Y$244,'Data Tab 3'!X$1,FALSE)</f>
        <v>0.13796741660201706</v>
      </c>
      <c r="R48" s="30">
        <f>VLOOKUP(Control!$B$9&amp;Control!$E$4&amp;$B48,'Data Tab 3'!$A$5:$Y$244,'Data Tab 3'!Y$1,FALSE)</f>
        <v>1</v>
      </c>
      <c r="S48" s="28"/>
      <c r="T48" s="30">
        <f>VLOOKUP(Control!$B$9&amp;Control!$E$5&amp;$B48,'Data Tab 3'!$A$5:$Y$244,'Data Tab 3'!S$1,FALSE)</f>
        <v>9.7268752484242799E-2</v>
      </c>
      <c r="U48" s="30">
        <f>VLOOKUP(Control!$B$9&amp;Control!$E$5&amp;$B48,'Data Tab 3'!$A$5:$Y$244,'Data Tab 3'!T$1,FALSE)</f>
        <v>8.4251320197603771E-2</v>
      </c>
      <c r="V48" s="30">
        <f>VLOOKUP(Control!$B$9&amp;Control!$E$5&amp;$B48,'Data Tab 3'!$A$5:$Y$244,'Data Tab 3'!U$1,FALSE)</f>
        <v>0.22429636780042775</v>
      </c>
      <c r="W48" s="30">
        <f>VLOOKUP(Control!$B$9&amp;Control!$E$5&amp;$B48,'Data Tab 3'!$A$5:$Y$244,'Data Tab 3'!V$1,FALSE)</f>
        <v>0.29725266405466277</v>
      </c>
      <c r="X48" s="30">
        <f>VLOOKUP(Control!$B$9&amp;Control!$E$5&amp;$B48,'Data Tab 3'!$A$5:$Y$244,'Data Tab 3'!W$1,FALSE)</f>
        <v>0.17851532186322941</v>
      </c>
      <c r="Y48" s="30">
        <f>VLOOKUP(Control!$B$9&amp;Control!$E$5&amp;$B48,'Data Tab 3'!$A$5:$Y$244,'Data Tab 3'!X$1,FALSE)</f>
        <v>0.11841557359983343</v>
      </c>
      <c r="Z48" s="32">
        <f>VLOOKUP(Control!$B$9&amp;Control!$E$5&amp;$B48,'Data Tab 3'!$A$5:$Y$244,'Data Tab 3'!Y$1,FALSE)</f>
        <v>1</v>
      </c>
      <c r="AB48" s="68"/>
      <c r="AC48" s="68"/>
      <c r="AD48" s="68"/>
      <c r="AE48" s="68"/>
      <c r="AF48" s="68"/>
      <c r="AG48" s="68"/>
      <c r="AH48" s="68"/>
      <c r="AI48" s="68"/>
      <c r="AJ48" s="68"/>
      <c r="AK48" s="68"/>
      <c r="AL48" s="68"/>
      <c r="AM48" s="68"/>
      <c r="AN48" s="68"/>
      <c r="AO48" s="68"/>
      <c r="AP48" s="68"/>
      <c r="AQ48" s="68"/>
      <c r="AR48" s="68"/>
      <c r="AS48" s="68"/>
      <c r="AT48" s="68"/>
      <c r="AU48" s="68"/>
      <c r="AV48" s="68"/>
      <c r="AW48" s="68"/>
      <c r="AX48" s="68"/>
    </row>
    <row r="49" spans="2:50" x14ac:dyDescent="0.25">
      <c r="B49" s="22" t="s">
        <v>169</v>
      </c>
      <c r="C49" s="10"/>
      <c r="D49" s="33">
        <f>VLOOKUP(Control!$B$9&amp;Control!$E$3&amp;$B49,'Data Tab 3'!$A$5:$Y$244,'Data Tab 3'!S$1,FALSE)</f>
        <v>0.14430925612197751</v>
      </c>
      <c r="E49" s="33">
        <f>VLOOKUP(Control!$B$9&amp;Control!$E$3&amp;$B49,'Data Tab 3'!$A$5:$Y$244,'Data Tab 3'!T$1,FALSE)</f>
        <v>0.1165186440097883</v>
      </c>
      <c r="F49" s="33">
        <f>VLOOKUP(Control!$B$9&amp;Control!$E$3&amp;$B49,'Data Tab 3'!$A$5:$Y$244,'Data Tab 3'!U$1,FALSE)</f>
        <v>0.25939045467768707</v>
      </c>
      <c r="G49" s="33">
        <f>VLOOKUP(Control!$B$9&amp;Control!$E$3&amp;$B49,'Data Tab 3'!$A$5:$Y$244,'Data Tab 3'!V$1,FALSE)</f>
        <v>0.26395947772815165</v>
      </c>
      <c r="H49" s="33">
        <f>VLOOKUP(Control!$B$9&amp;Control!$E$3&amp;$B49,'Data Tab 3'!$A$5:$Y$244,'Data Tab 3'!W$1,FALSE)</f>
        <v>0.1448825230590208</v>
      </c>
      <c r="I49" s="33">
        <f>VLOOKUP(Control!$B$9&amp;Control!$E$3&amp;$B49,'Data Tab 3'!$A$5:$Y$244,'Data Tab 3'!X$1,FALSE)</f>
        <v>7.093964440337458E-2</v>
      </c>
      <c r="J49" s="33">
        <f>VLOOKUP(Control!$B$9&amp;Control!$E$3&amp;$B49,'Data Tab 3'!$A$5:$Y$244,'Data Tab 3'!Y$1,FALSE)</f>
        <v>1</v>
      </c>
      <c r="K49" s="28"/>
      <c r="L49" s="33">
        <f>VLOOKUP(Control!$B$9&amp;Control!$E$4&amp;$B49,'Data Tab 3'!$A$5:$Y$244,'Data Tab 3'!S$1,FALSE)</f>
        <v>0.11427632539798452</v>
      </c>
      <c r="M49" s="33">
        <f>VLOOKUP(Control!$B$9&amp;Control!$E$4&amp;$B49,'Data Tab 3'!$A$5:$Y$244,'Data Tab 3'!T$1,FALSE)</f>
        <v>9.5508982035928142E-2</v>
      </c>
      <c r="N49" s="33">
        <f>VLOOKUP(Control!$B$9&amp;Control!$E$4&amp;$B49,'Data Tab 3'!$A$5:$Y$244,'Data Tab 3'!U$1,FALSE)</f>
        <v>0.22724550898203594</v>
      </c>
      <c r="O49" s="33">
        <f>VLOOKUP(Control!$B$9&amp;Control!$E$4&amp;$B49,'Data Tab 3'!$A$5:$Y$244,'Data Tab 3'!V$1,FALSE)</f>
        <v>0.25792317803417558</v>
      </c>
      <c r="P49" s="33">
        <f>VLOOKUP(Control!$B$9&amp;Control!$E$4&amp;$B49,'Data Tab 3'!$A$5:$Y$244,'Data Tab 3'!W$1,FALSE)</f>
        <v>0.17950197166642323</v>
      </c>
      <c r="Q49" s="33">
        <f>VLOOKUP(Control!$B$9&amp;Control!$E$4&amp;$B49,'Data Tab 3'!$A$5:$Y$244,'Data Tab 3'!X$1,FALSE)</f>
        <v>0.12554403388345262</v>
      </c>
      <c r="R49" s="33">
        <f>VLOOKUP(Control!$B$9&amp;Control!$E$4&amp;$B49,'Data Tab 3'!$A$5:$Y$244,'Data Tab 3'!Y$1,FALSE)</f>
        <v>1</v>
      </c>
      <c r="S49" s="28"/>
      <c r="T49" s="33">
        <f>VLOOKUP(Control!$B$9&amp;Control!$E$5&amp;$B49,'Data Tab 3'!$A$5:$Y$244,'Data Tab 3'!S$1,FALSE)</f>
        <v>0.12810562065134315</v>
      </c>
      <c r="U49" s="33">
        <f>VLOOKUP(Control!$B$9&amp;Control!$E$5&amp;$B49,'Data Tab 3'!$A$5:$Y$244,'Data Tab 3'!T$1,FALSE)</f>
        <v>0.10518332322094133</v>
      </c>
      <c r="V49" s="33">
        <f>VLOOKUP(Control!$B$9&amp;Control!$E$5&amp;$B49,'Data Tab 3'!$A$5:$Y$244,'Data Tab 3'!U$1,FALSE)</f>
        <v>0.24204732599462603</v>
      </c>
      <c r="W49" s="33">
        <f>VLOOKUP(Control!$B$9&amp;Control!$E$5&amp;$B49,'Data Tab 3'!$A$5:$Y$244,'Data Tab 3'!V$1,FALSE)</f>
        <v>0.26070271931414346</v>
      </c>
      <c r="X49" s="33">
        <f>VLOOKUP(Control!$B$9&amp;Control!$E$5&amp;$B49,'Data Tab 3'!$A$5:$Y$244,'Data Tab 3'!W$1,FALSE)</f>
        <v>0.16356071769090755</v>
      </c>
      <c r="Y49" s="33">
        <f>VLOOKUP(Control!$B$9&amp;Control!$E$5&amp;$B49,'Data Tab 3'!$A$5:$Y$244,'Data Tab 3'!X$1,FALSE)</f>
        <v>0.10040029312803866</v>
      </c>
      <c r="Z49" s="34">
        <f>VLOOKUP(Control!$B$9&amp;Control!$E$5&amp;$B49,'Data Tab 3'!$A$5:$Y$244,'Data Tab 3'!Y$1,FALSE)</f>
        <v>1</v>
      </c>
      <c r="AB49" s="68"/>
      <c r="AC49" s="68"/>
      <c r="AD49" s="68"/>
      <c r="AE49" s="68"/>
      <c r="AF49" s="68"/>
      <c r="AG49" s="68"/>
      <c r="AH49" s="68"/>
      <c r="AI49" s="68"/>
      <c r="AJ49" s="68"/>
      <c r="AK49" s="68"/>
      <c r="AL49" s="68"/>
      <c r="AM49" s="68"/>
      <c r="AN49" s="68"/>
      <c r="AO49" s="68"/>
      <c r="AP49" s="68"/>
      <c r="AQ49" s="68"/>
      <c r="AR49" s="68"/>
      <c r="AS49" s="68"/>
      <c r="AT49" s="68"/>
      <c r="AU49" s="68"/>
      <c r="AV49" s="68"/>
      <c r="AW49" s="68"/>
      <c r="AX49" s="68"/>
    </row>
    <row r="50" spans="2:50" x14ac:dyDescent="0.25">
      <c r="B50" s="21" t="s">
        <v>22</v>
      </c>
      <c r="C50" s="10"/>
      <c r="D50" s="30">
        <f>VLOOKUP(Control!$B$9&amp;Control!$E$3&amp;$B50,'Data Tab 3'!$A$5:$Y$244,'Data Tab 3'!S$1,FALSE)</f>
        <v>0.14563568795697626</v>
      </c>
      <c r="E50" s="30">
        <f>VLOOKUP(Control!$B$9&amp;Control!$E$3&amp;$B50,'Data Tab 3'!$A$5:$Y$244,'Data Tab 3'!T$1,FALSE)</f>
        <v>0.11518067556952083</v>
      </c>
      <c r="F50" s="30">
        <f>VLOOKUP(Control!$B$9&amp;Control!$E$3&amp;$B50,'Data Tab 3'!$A$5:$Y$244,'Data Tab 3'!U$1,FALSE)</f>
        <v>0.25501540878602941</v>
      </c>
      <c r="G50" s="30">
        <f>VLOOKUP(Control!$B$9&amp;Control!$E$3&amp;$B50,'Data Tab 3'!$A$5:$Y$244,'Data Tab 3'!V$1,FALSE)</f>
        <v>0.28612000725119341</v>
      </c>
      <c r="H50" s="30">
        <f>VLOOKUP(Control!$B$9&amp;Control!$E$3&amp;$B50,'Data Tab 3'!$A$5:$Y$244,'Data Tab 3'!W$1,FALSE)</f>
        <v>0.14003867303160314</v>
      </c>
      <c r="I50" s="30">
        <f>VLOOKUP(Control!$B$9&amp;Control!$E$3&amp;$B50,'Data Tab 3'!$A$5:$Y$244,'Data Tab 3'!X$1,FALSE)</f>
        <v>5.8009547404677023E-2</v>
      </c>
      <c r="J50" s="30">
        <f>VLOOKUP(Control!$B$9&amp;Control!$E$3&amp;$B50,'Data Tab 3'!$A$5:$Y$244,'Data Tab 3'!Y$1,FALSE)</f>
        <v>1</v>
      </c>
      <c r="K50" s="28"/>
      <c r="L50" s="30">
        <f>VLOOKUP(Control!$B$9&amp;Control!$E$4&amp;$B50,'Data Tab 3'!$A$5:$Y$244,'Data Tab 3'!S$1,FALSE)</f>
        <v>0.12777541109312432</v>
      </c>
      <c r="M50" s="30">
        <f>VLOOKUP(Control!$B$9&amp;Control!$E$4&amp;$B50,'Data Tab 3'!$A$5:$Y$244,'Data Tab 3'!T$1,FALSE)</f>
        <v>9.9616597086137862E-2</v>
      </c>
      <c r="N50" s="30">
        <f>VLOOKUP(Control!$B$9&amp;Control!$E$4&amp;$B50,'Data Tab 3'!$A$5:$Y$244,'Data Tab 3'!U$1,FALSE)</f>
        <v>0.24130527392008178</v>
      </c>
      <c r="O50" s="30">
        <f>VLOOKUP(Control!$B$9&amp;Control!$E$4&amp;$B50,'Data Tab 3'!$A$5:$Y$244,'Data Tab 3'!V$1,FALSE)</f>
        <v>0.26758967368151998</v>
      </c>
      <c r="P50" s="30">
        <f>VLOOKUP(Control!$B$9&amp;Control!$E$4&amp;$B50,'Data Tab 3'!$A$5:$Y$244,'Data Tab 3'!W$1,FALSE)</f>
        <v>0.16597086137854647</v>
      </c>
      <c r="Q50" s="30">
        <f>VLOOKUP(Control!$B$9&amp;Control!$E$4&amp;$B50,'Data Tab 3'!$A$5:$Y$244,'Data Tab 3'!X$1,FALSE)</f>
        <v>9.7742182840589595E-2</v>
      </c>
      <c r="R50" s="30">
        <f>VLOOKUP(Control!$B$9&amp;Control!$E$4&amp;$B50,'Data Tab 3'!$A$5:$Y$244,'Data Tab 3'!Y$1,FALSE)</f>
        <v>1</v>
      </c>
      <c r="S50" s="28"/>
      <c r="T50" s="30">
        <f>VLOOKUP(Control!$B$9&amp;Control!$E$5&amp;$B50,'Data Tab 3'!$A$5:$Y$244,'Data Tab 3'!S$1,FALSE)</f>
        <v>0.13724265500756722</v>
      </c>
      <c r="U50" s="30">
        <f>VLOOKUP(Control!$B$9&amp;Control!$E$5&amp;$B50,'Data Tab 3'!$A$5:$Y$244,'Data Tab 3'!T$1,FALSE)</f>
        <v>0.10786668908801178</v>
      </c>
      <c r="V50" s="30">
        <f>VLOOKUP(Control!$B$9&amp;Control!$E$5&amp;$B50,'Data Tab 3'!$A$5:$Y$244,'Data Tab 3'!U$1,FALSE)</f>
        <v>0.24857264115437896</v>
      </c>
      <c r="W50" s="30">
        <f>VLOOKUP(Control!$B$9&amp;Control!$E$5&amp;$B50,'Data Tab 3'!$A$5:$Y$244,'Data Tab 3'!V$1,FALSE)</f>
        <v>0.27741209631569258</v>
      </c>
      <c r="X50" s="30">
        <f>VLOOKUP(Control!$B$9&amp;Control!$E$5&amp;$B50,'Data Tab 3'!$A$5:$Y$244,'Data Tab 3'!W$1,FALSE)</f>
        <v>0.15222491812205219</v>
      </c>
      <c r="Y50" s="30">
        <f>VLOOKUP(Control!$B$9&amp;Control!$E$5&amp;$B50,'Data Tab 3'!$A$5:$Y$244,'Data Tab 3'!X$1,FALSE)</f>
        <v>7.6681000312297312E-2</v>
      </c>
      <c r="Z50" s="32">
        <f>VLOOKUP(Control!$B$9&amp;Control!$E$5&amp;$B50,'Data Tab 3'!$A$5:$Y$244,'Data Tab 3'!Y$1,FALSE)</f>
        <v>1</v>
      </c>
      <c r="AB50" s="68"/>
      <c r="AC50" s="68"/>
      <c r="AD50" s="68"/>
      <c r="AE50" s="68"/>
      <c r="AF50" s="68"/>
      <c r="AG50" s="68"/>
      <c r="AH50" s="68"/>
      <c r="AI50" s="68"/>
      <c r="AJ50" s="68"/>
      <c r="AK50" s="68"/>
      <c r="AL50" s="68"/>
      <c r="AM50" s="68"/>
      <c r="AN50" s="68"/>
      <c r="AO50" s="68"/>
      <c r="AP50" s="68"/>
      <c r="AQ50" s="68"/>
      <c r="AR50" s="68"/>
      <c r="AS50" s="68"/>
      <c r="AT50" s="68"/>
      <c r="AU50" s="68"/>
      <c r="AV50" s="68"/>
      <c r="AW50" s="68"/>
      <c r="AX50" s="68"/>
    </row>
    <row r="51" spans="2:50" x14ac:dyDescent="0.25">
      <c r="B51" s="22" t="s">
        <v>23</v>
      </c>
      <c r="C51" s="10"/>
      <c r="D51" s="33">
        <f>VLOOKUP(Control!$B$9&amp;Control!$E$3&amp;$B51,'Data Tab 3'!$A$5:$Y$244,'Data Tab 3'!S$1,FALSE)</f>
        <v>0.16131420253690995</v>
      </c>
      <c r="E51" s="33">
        <f>VLOOKUP(Control!$B$9&amp;Control!$E$3&amp;$B51,'Data Tab 3'!$A$5:$Y$244,'Data Tab 3'!T$1,FALSE)</f>
        <v>0.12454980245373258</v>
      </c>
      <c r="F51" s="33">
        <f>VLOOKUP(Control!$B$9&amp;Control!$E$3&amp;$B51,'Data Tab 3'!$A$5:$Y$244,'Data Tab 3'!U$1,FALSE)</f>
        <v>0.27184861717612807</v>
      </c>
      <c r="G51" s="33">
        <f>VLOOKUP(Control!$B$9&amp;Control!$E$3&amp;$B51,'Data Tab 3'!$A$5:$Y$244,'Data Tab 3'!V$1,FALSE)</f>
        <v>0.28133915574963608</v>
      </c>
      <c r="H51" s="33">
        <f>VLOOKUP(Control!$B$9&amp;Control!$E$3&amp;$B51,'Data Tab 3'!$A$5:$Y$244,'Data Tab 3'!W$1,FALSE)</f>
        <v>0.12090663339571636</v>
      </c>
      <c r="I51" s="33">
        <f>VLOOKUP(Control!$B$9&amp;Control!$E$3&amp;$B51,'Data Tab 3'!$A$5:$Y$244,'Data Tab 3'!X$1,FALSE)</f>
        <v>4.0041588687876897E-2</v>
      </c>
      <c r="J51" s="33">
        <f>VLOOKUP(Control!$B$9&amp;Control!$E$3&amp;$B51,'Data Tab 3'!$A$5:$Y$244,'Data Tab 3'!Y$1,FALSE)</f>
        <v>1</v>
      </c>
      <c r="K51" s="28"/>
      <c r="L51" s="33">
        <f>VLOOKUP(Control!$B$9&amp;Control!$E$4&amp;$B51,'Data Tab 3'!$A$5:$Y$244,'Data Tab 3'!S$1,FALSE)</f>
        <v>0.13817551599180716</v>
      </c>
      <c r="M51" s="33">
        <f>VLOOKUP(Control!$B$9&amp;Control!$E$4&amp;$B51,'Data Tab 3'!$A$5:$Y$244,'Data Tab 3'!T$1,FALSE)</f>
        <v>0.10359750013129562</v>
      </c>
      <c r="N51" s="33">
        <f>VLOOKUP(Control!$B$9&amp;Control!$E$4&amp;$B51,'Data Tab 3'!$A$5:$Y$244,'Data Tab 3'!U$1,FALSE)</f>
        <v>0.23823328606690822</v>
      </c>
      <c r="O51" s="33">
        <f>VLOOKUP(Control!$B$9&amp;Control!$E$4&amp;$B51,'Data Tab 3'!$A$5:$Y$244,'Data Tab 3'!V$1,FALSE)</f>
        <v>0.27335749172837565</v>
      </c>
      <c r="P51" s="33">
        <f>VLOOKUP(Control!$B$9&amp;Control!$E$4&amp;$B51,'Data Tab 3'!$A$5:$Y$244,'Data Tab 3'!W$1,FALSE)</f>
        <v>0.16654587469145526</v>
      </c>
      <c r="Q51" s="33">
        <f>VLOOKUP(Control!$B$9&amp;Control!$E$4&amp;$B51,'Data Tab 3'!$A$5:$Y$244,'Data Tab 3'!X$1,FALSE)</f>
        <v>8.0090331390158087E-2</v>
      </c>
      <c r="R51" s="33">
        <f>VLOOKUP(Control!$B$9&amp;Control!$E$4&amp;$B51,'Data Tab 3'!$A$5:$Y$244,'Data Tab 3'!Y$1,FALSE)</f>
        <v>1</v>
      </c>
      <c r="S51" s="28"/>
      <c r="T51" s="33">
        <f>VLOOKUP(Control!$B$9&amp;Control!$E$5&amp;$B51,'Data Tab 3'!$A$5:$Y$244,'Data Tab 3'!S$1,FALSE)</f>
        <v>0.15108852063315228</v>
      </c>
      <c r="U51" s="33">
        <f>VLOOKUP(Control!$B$9&amp;Control!$E$5&amp;$B51,'Data Tab 3'!$A$5:$Y$244,'Data Tab 3'!T$1,FALSE)</f>
        <v>0.11529034953349115</v>
      </c>
      <c r="V51" s="33">
        <f>VLOOKUP(Control!$B$9&amp;Control!$E$5&amp;$B51,'Data Tab 3'!$A$5:$Y$244,'Data Tab 3'!U$1,FALSE)</f>
        <v>0.25699299076266074</v>
      </c>
      <c r="W51" s="33">
        <f>VLOOKUP(Control!$B$9&amp;Control!$E$5&amp;$B51,'Data Tab 3'!$A$5:$Y$244,'Data Tab 3'!V$1,FALSE)</f>
        <v>0.27781181822401707</v>
      </c>
      <c r="X51" s="33">
        <f>VLOOKUP(Control!$B$9&amp;Control!$E$5&amp;$B51,'Data Tab 3'!$A$5:$Y$244,'Data Tab 3'!W$1,FALSE)</f>
        <v>0.14107598755976422</v>
      </c>
      <c r="Y51" s="33">
        <f>VLOOKUP(Control!$B$9&amp;Control!$E$5&amp;$B51,'Data Tab 3'!$A$5:$Y$244,'Data Tab 3'!X$1,FALSE)</f>
        <v>5.7740333286914546E-2</v>
      </c>
      <c r="Z51" s="34">
        <f>VLOOKUP(Control!$B$9&amp;Control!$E$5&amp;$B51,'Data Tab 3'!$A$5:$Y$244,'Data Tab 3'!Y$1,FALSE)</f>
        <v>1</v>
      </c>
      <c r="AB51" s="68"/>
      <c r="AC51" s="68"/>
      <c r="AD51" s="68"/>
      <c r="AE51" s="68"/>
      <c r="AF51" s="68"/>
      <c r="AG51" s="68"/>
      <c r="AH51" s="68"/>
      <c r="AI51" s="68"/>
      <c r="AJ51" s="68"/>
      <c r="AK51" s="68"/>
      <c r="AL51" s="68"/>
      <c r="AM51" s="68"/>
      <c r="AN51" s="68"/>
      <c r="AO51" s="68"/>
      <c r="AP51" s="68"/>
      <c r="AQ51" s="68"/>
      <c r="AR51" s="68"/>
      <c r="AS51" s="68"/>
      <c r="AT51" s="68"/>
      <c r="AU51" s="68"/>
      <c r="AV51" s="68"/>
      <c r="AW51" s="68"/>
      <c r="AX51" s="68"/>
    </row>
    <row r="52" spans="2:50" x14ac:dyDescent="0.25">
      <c r="B52" s="21" t="s">
        <v>170</v>
      </c>
      <c r="C52" s="10"/>
      <c r="D52" s="30">
        <f>VLOOKUP(Control!$B$9&amp;Control!$E$3&amp;$B52,'Data Tab 3'!$A$5:$Y$244,'Data Tab 3'!S$1,FALSE)</f>
        <v>0.19072947460935272</v>
      </c>
      <c r="E52" s="30">
        <f>VLOOKUP(Control!$B$9&amp;Control!$E$3&amp;$B52,'Data Tab 3'!$A$5:$Y$244,'Data Tab 3'!T$1,FALSE)</f>
        <v>0.14167170789056169</v>
      </c>
      <c r="F52" s="30">
        <f>VLOOKUP(Control!$B$9&amp;Control!$E$3&amp;$B52,'Data Tab 3'!$A$5:$Y$244,'Data Tab 3'!U$1,FALSE)</f>
        <v>0.29803335197635</v>
      </c>
      <c r="G52" s="30">
        <f>VLOOKUP(Control!$B$9&amp;Control!$E$3&amp;$B52,'Data Tab 3'!$A$5:$Y$244,'Data Tab 3'!V$1,FALSE)</f>
        <v>0.26259259682003405</v>
      </c>
      <c r="H52" s="30">
        <f>VLOOKUP(Control!$B$9&amp;Control!$E$3&amp;$B52,'Data Tab 3'!$A$5:$Y$244,'Data Tab 3'!W$1,FALSE)</f>
        <v>8.7956991701955228E-2</v>
      </c>
      <c r="I52" s="30">
        <f>VLOOKUP(Control!$B$9&amp;Control!$E$3&amp;$B52,'Data Tab 3'!$A$5:$Y$244,'Data Tab 3'!X$1,FALSE)</f>
        <v>1.9015877001746357E-2</v>
      </c>
      <c r="J52" s="30">
        <f>VLOOKUP(Control!$B$9&amp;Control!$E$3&amp;$B52,'Data Tab 3'!$A$5:$Y$244,'Data Tab 3'!Y$1,FALSE)</f>
        <v>1</v>
      </c>
      <c r="K52" s="28"/>
      <c r="L52" s="30">
        <f>VLOOKUP(Control!$B$9&amp;Control!$E$4&amp;$B52,'Data Tab 3'!$A$5:$Y$244,'Data Tab 3'!S$1,FALSE)</f>
        <v>0.1663591925775306</v>
      </c>
      <c r="M52" s="30">
        <f>VLOOKUP(Control!$B$9&amp;Control!$E$4&amp;$B52,'Data Tab 3'!$A$5:$Y$244,'Data Tab 3'!T$1,FALSE)</f>
        <v>0.12149041892783562</v>
      </c>
      <c r="N52" s="30">
        <f>VLOOKUP(Control!$B$9&amp;Control!$E$4&amp;$B52,'Data Tab 3'!$A$5:$Y$244,'Data Tab 3'!U$1,FALSE)</f>
        <v>0.26929343800918382</v>
      </c>
      <c r="O52" s="30">
        <f>VLOOKUP(Control!$B$9&amp;Control!$E$4&amp;$B52,'Data Tab 3'!$A$5:$Y$244,'Data Tab 3'!V$1,FALSE)</f>
        <v>0.26992634087879236</v>
      </c>
      <c r="P52" s="30">
        <f>VLOOKUP(Control!$B$9&amp;Control!$E$4&amp;$B52,'Data Tab 3'!$A$5:$Y$244,'Data Tab 3'!W$1,FALSE)</f>
        <v>0.13441779669005263</v>
      </c>
      <c r="Q52" s="30">
        <f>VLOOKUP(Control!$B$9&amp;Control!$E$4&amp;$B52,'Data Tab 3'!$A$5:$Y$244,'Data Tab 3'!X$1,FALSE)</f>
        <v>3.8512812916604945E-2</v>
      </c>
      <c r="R52" s="30">
        <f>VLOOKUP(Control!$B$9&amp;Control!$E$4&amp;$B52,'Data Tab 3'!$A$5:$Y$244,'Data Tab 3'!Y$1,FALSE)</f>
        <v>1</v>
      </c>
      <c r="S52" s="28"/>
      <c r="T52" s="30">
        <f>VLOOKUP(Control!$B$9&amp;Control!$E$5&amp;$B52,'Data Tab 3'!$A$5:$Y$244,'Data Tab 3'!S$1,FALSE)</f>
        <v>0.1795492735000494</v>
      </c>
      <c r="U52" s="30">
        <f>VLOOKUP(Control!$B$9&amp;Control!$E$5&amp;$B52,'Data Tab 3'!$A$5:$Y$244,'Data Tab 3'!T$1,FALSE)</f>
        <v>0.13241326480181873</v>
      </c>
      <c r="V52" s="30">
        <f>VLOOKUP(Control!$B$9&amp;Control!$E$5&amp;$B52,'Data Tab 3'!$A$5:$Y$244,'Data Tab 3'!U$1,FALSE)</f>
        <v>0.2848485222892162</v>
      </c>
      <c r="W52" s="30">
        <f>VLOOKUP(Control!$B$9&amp;Control!$E$5&amp;$B52,'Data Tab 3'!$A$5:$Y$244,'Data Tab 3'!V$1,FALSE)</f>
        <v>0.26595705248591484</v>
      </c>
      <c r="X52" s="30">
        <f>VLOOKUP(Control!$B$9&amp;Control!$E$5&amp;$B52,'Data Tab 3'!$A$5:$Y$244,'Data Tab 3'!W$1,FALSE)</f>
        <v>0.10927152317880795</v>
      </c>
      <c r="Y52" s="30">
        <f>VLOOKUP(Control!$B$9&amp;Control!$E$5&amp;$B52,'Data Tab 3'!$A$5:$Y$244,'Data Tab 3'!X$1,FALSE)</f>
        <v>2.7960363744192945E-2</v>
      </c>
      <c r="Z52" s="32">
        <f>VLOOKUP(Control!$B$9&amp;Control!$E$5&amp;$B52,'Data Tab 3'!$A$5:$Y$244,'Data Tab 3'!Y$1,FALSE)</f>
        <v>1</v>
      </c>
      <c r="AB52" s="68"/>
      <c r="AC52" s="68"/>
      <c r="AD52" s="68"/>
      <c r="AE52" s="68"/>
      <c r="AF52" s="68"/>
      <c r="AG52" s="68"/>
      <c r="AH52" s="68"/>
      <c r="AI52" s="68"/>
      <c r="AJ52" s="68"/>
      <c r="AK52" s="68"/>
      <c r="AL52" s="68"/>
      <c r="AM52" s="68"/>
      <c r="AN52" s="68"/>
      <c r="AO52" s="68"/>
      <c r="AP52" s="68"/>
      <c r="AQ52" s="68"/>
      <c r="AR52" s="68"/>
      <c r="AS52" s="68"/>
      <c r="AT52" s="68"/>
      <c r="AU52" s="68"/>
      <c r="AV52" s="68"/>
      <c r="AW52" s="68"/>
      <c r="AX52" s="68"/>
    </row>
    <row r="53" spans="2:50" x14ac:dyDescent="0.25">
      <c r="B53" s="22" t="s">
        <v>171</v>
      </c>
      <c r="C53" s="10"/>
      <c r="D53" s="33">
        <f>VLOOKUP(Control!$B$9&amp;Control!$E$3&amp;$B53,'Data Tab 3'!$A$5:$Y$244,'Data Tab 3'!S$1,FALSE)</f>
        <v>0.2475153165418652</v>
      </c>
      <c r="E53" s="33">
        <f>VLOOKUP(Control!$B$9&amp;Control!$E$3&amp;$B53,'Data Tab 3'!$A$5:$Y$244,'Data Tab 3'!T$1,FALSE)</f>
        <v>0.16671204901293396</v>
      </c>
      <c r="F53" s="33">
        <f>VLOOKUP(Control!$B$9&amp;Control!$E$3&amp;$B53,'Data Tab 3'!$A$5:$Y$244,'Data Tab 3'!U$1,FALSE)</f>
        <v>0.30968913092806899</v>
      </c>
      <c r="G53" s="33">
        <f>VLOOKUP(Control!$B$9&amp;Control!$E$3&amp;$B53,'Data Tab 3'!$A$5:$Y$244,'Data Tab 3'!V$1,FALSE)</f>
        <v>0.22196505559337415</v>
      </c>
      <c r="H53" s="33">
        <f>VLOOKUP(Control!$B$9&amp;Control!$E$3&amp;$B53,'Data Tab 3'!$A$5:$Y$244,'Data Tab 3'!W$1,FALSE)</f>
        <v>4.184252325845246E-2</v>
      </c>
      <c r="I53" s="33">
        <f>VLOOKUP(Control!$B$9&amp;Control!$E$3&amp;$B53,'Data Tab 3'!$A$5:$Y$244,'Data Tab 3'!X$1,FALSE)</f>
        <v>1.2275924665305195E-2</v>
      </c>
      <c r="J53" s="33">
        <f>VLOOKUP(Control!$B$9&amp;Control!$E$3&amp;$B53,'Data Tab 3'!$A$5:$Y$244,'Data Tab 3'!Y$1,FALSE)</f>
        <v>1</v>
      </c>
      <c r="K53" s="28"/>
      <c r="L53" s="33">
        <f>VLOOKUP(Control!$B$9&amp;Control!$E$4&amp;$B53,'Data Tab 3'!$A$5:$Y$244,'Data Tab 3'!S$1,FALSE)</f>
        <v>0.21563828416849157</v>
      </c>
      <c r="M53" s="33">
        <f>VLOOKUP(Control!$B$9&amp;Control!$E$4&amp;$B53,'Data Tab 3'!$A$5:$Y$244,'Data Tab 3'!T$1,FALSE)</f>
        <v>0.14489673236291811</v>
      </c>
      <c r="N53" s="33">
        <f>VLOOKUP(Control!$B$9&amp;Control!$E$4&amp;$B53,'Data Tab 3'!$A$5:$Y$244,'Data Tab 3'!U$1,FALSE)</f>
        <v>0.29505345871441452</v>
      </c>
      <c r="O53" s="33">
        <f>VLOOKUP(Control!$B$9&amp;Control!$E$4&amp;$B53,'Data Tab 3'!$A$5:$Y$244,'Data Tab 3'!V$1,FALSE)</f>
        <v>0.25361758770234877</v>
      </c>
      <c r="P53" s="33">
        <f>VLOOKUP(Control!$B$9&amp;Control!$E$4&amp;$B53,'Data Tab 3'!$A$5:$Y$244,'Data Tab 3'!W$1,FALSE)</f>
        <v>7.1643265060758299E-2</v>
      </c>
      <c r="Q53" s="33">
        <f>VLOOKUP(Control!$B$9&amp;Control!$E$4&amp;$B53,'Data Tab 3'!$A$5:$Y$244,'Data Tab 3'!X$1,FALSE)</f>
        <v>1.9150671991068745E-2</v>
      </c>
      <c r="R53" s="33">
        <f>VLOOKUP(Control!$B$9&amp;Control!$E$4&amp;$B53,'Data Tab 3'!$A$5:$Y$244,'Data Tab 3'!Y$1,FALSE)</f>
        <v>1</v>
      </c>
      <c r="S53" s="28"/>
      <c r="T53" s="33">
        <f>VLOOKUP(Control!$B$9&amp;Control!$E$5&amp;$B53,'Data Tab 3'!$A$5:$Y$244,'Data Tab 3'!S$1,FALSE)</f>
        <v>0.23113582208101668</v>
      </c>
      <c r="U53" s="33">
        <f>VLOOKUP(Control!$B$9&amp;Control!$E$5&amp;$B53,'Data Tab 3'!$A$5:$Y$244,'Data Tab 3'!T$1,FALSE)</f>
        <v>0.15550260347718647</v>
      </c>
      <c r="V53" s="33">
        <f>VLOOKUP(Control!$B$9&amp;Control!$E$5&amp;$B53,'Data Tab 3'!$A$5:$Y$244,'Data Tab 3'!U$1,FALSE)</f>
        <v>0.3021688288765334</v>
      </c>
      <c r="W53" s="33">
        <f>VLOOKUP(Control!$B$9&amp;Control!$E$5&amp;$B53,'Data Tab 3'!$A$5:$Y$244,'Data Tab 3'!V$1,FALSE)</f>
        <v>0.23822919424587416</v>
      </c>
      <c r="X53" s="33">
        <f>VLOOKUP(Control!$B$9&amp;Control!$E$5&amp;$B53,'Data Tab 3'!$A$5:$Y$244,'Data Tab 3'!W$1,FALSE)</f>
        <v>5.7155149589621389E-2</v>
      </c>
      <c r="Y53" s="33">
        <f>VLOOKUP(Control!$B$9&amp;Control!$E$5&amp;$B53,'Data Tab 3'!$A$5:$Y$244,'Data Tab 3'!X$1,FALSE)</f>
        <v>1.5808401729767892E-2</v>
      </c>
      <c r="Z53" s="34">
        <f>VLOOKUP(Control!$B$9&amp;Control!$E$5&amp;$B53,'Data Tab 3'!$A$5:$Y$244,'Data Tab 3'!Y$1,FALSE)</f>
        <v>1</v>
      </c>
      <c r="AB53" s="68"/>
      <c r="AC53" s="68"/>
      <c r="AD53" s="68"/>
      <c r="AE53" s="68"/>
      <c r="AF53" s="68"/>
      <c r="AG53" s="68"/>
      <c r="AH53" s="68"/>
      <c r="AI53" s="68"/>
      <c r="AJ53" s="68"/>
      <c r="AK53" s="68"/>
      <c r="AL53" s="68"/>
      <c r="AM53" s="68"/>
      <c r="AN53" s="68"/>
      <c r="AO53" s="68"/>
      <c r="AP53" s="68"/>
      <c r="AQ53" s="68"/>
      <c r="AR53" s="68"/>
      <c r="AS53" s="68"/>
      <c r="AT53" s="68"/>
      <c r="AU53" s="68"/>
      <c r="AV53" s="68"/>
      <c r="AW53" s="68"/>
      <c r="AX53" s="68"/>
    </row>
    <row r="54" spans="2:50" x14ac:dyDescent="0.25">
      <c r="B54" s="21" t="s">
        <v>172</v>
      </c>
      <c r="C54" s="10"/>
      <c r="D54" s="30">
        <f>VLOOKUP(Control!$B$9&amp;Control!$E$3&amp;$B54,'Data Tab 3'!$A$5:$Y$244,'Data Tab 3'!S$1,FALSE)</f>
        <v>0.35291432049916294</v>
      </c>
      <c r="E54" s="30">
        <f>VLOOKUP(Control!$B$9&amp;Control!$E$3&amp;$B54,'Data Tab 3'!$A$5:$Y$244,'Data Tab 3'!T$1,FALSE)</f>
        <v>0.20407852686044739</v>
      </c>
      <c r="F54" s="30">
        <f>VLOOKUP(Control!$B$9&amp;Control!$E$3&amp;$B54,'Data Tab 3'!$A$5:$Y$244,'Data Tab 3'!U$1,FALSE)</f>
        <v>0.29290316035103731</v>
      </c>
      <c r="G54" s="30">
        <f>VLOOKUP(Control!$B$9&amp;Control!$E$3&amp;$B54,'Data Tab 3'!$A$5:$Y$244,'Data Tab 3'!V$1,FALSE)</f>
        <v>0.11915994521381829</v>
      </c>
      <c r="H54" s="30">
        <f>VLOOKUP(Control!$B$9&amp;Control!$E$3&amp;$B54,'Data Tab 3'!$A$5:$Y$244,'Data Tab 3'!W$1,FALSE)</f>
        <v>2.03926343022371E-2</v>
      </c>
      <c r="I54" s="30">
        <f>VLOOKUP(Control!$B$9&amp;Control!$E$3&amp;$B54,'Data Tab 3'!$A$5:$Y$244,'Data Tab 3'!X$1,FALSE)</f>
        <v>1.0551412773296808E-2</v>
      </c>
      <c r="J54" s="30">
        <f>VLOOKUP(Control!$B$9&amp;Control!$E$3&amp;$B54,'Data Tab 3'!$A$5:$Y$244,'Data Tab 3'!Y$1,FALSE)</f>
        <v>1</v>
      </c>
      <c r="K54" s="28"/>
      <c r="L54" s="30">
        <f>VLOOKUP(Control!$B$9&amp;Control!$E$4&amp;$B54,'Data Tab 3'!$A$5:$Y$244,'Data Tab 3'!S$1,FALSE)</f>
        <v>0.31616297988714648</v>
      </c>
      <c r="M54" s="30">
        <f>VLOOKUP(Control!$B$9&amp;Control!$E$4&amp;$B54,'Data Tab 3'!$A$5:$Y$244,'Data Tab 3'!T$1,FALSE)</f>
        <v>0.18648527019074326</v>
      </c>
      <c r="N54" s="30">
        <f>VLOOKUP(Control!$B$9&amp;Control!$E$4&amp;$B54,'Data Tab 3'!$A$5:$Y$244,'Data Tab 3'!U$1,FALSE)</f>
        <v>0.30325059715442931</v>
      </c>
      <c r="O54" s="30">
        <f>VLOOKUP(Control!$B$9&amp;Control!$E$4&amp;$B54,'Data Tab 3'!$A$5:$Y$244,'Data Tab 3'!V$1,FALSE)</f>
        <v>0.15075985737528994</v>
      </c>
      <c r="P54" s="30">
        <f>VLOOKUP(Control!$B$9&amp;Control!$E$4&amp;$B54,'Data Tab 3'!$A$5:$Y$244,'Data Tab 3'!W$1,FALSE)</f>
        <v>3.2194412711600374E-2</v>
      </c>
      <c r="Q54" s="30">
        <f>VLOOKUP(Control!$B$9&amp;Control!$E$4&amp;$B54,'Data Tab 3'!$A$5:$Y$244,'Data Tab 3'!X$1,FALSE)</f>
        <v>1.1146882680790667E-2</v>
      </c>
      <c r="R54" s="30">
        <f>VLOOKUP(Control!$B$9&amp;Control!$E$4&amp;$B54,'Data Tab 3'!$A$5:$Y$244,'Data Tab 3'!Y$1,FALSE)</f>
        <v>1</v>
      </c>
      <c r="S54" s="28"/>
      <c r="T54" s="30">
        <f>VLOOKUP(Control!$B$9&amp;Control!$E$5&amp;$B54,'Data Tab 3'!$A$5:$Y$244,'Data Tab 3'!S$1,FALSE)</f>
        <v>0.3310699588477366</v>
      </c>
      <c r="U54" s="30">
        <f>VLOOKUP(Control!$B$9&amp;Control!$E$5&amp;$B54,'Data Tab 3'!$A$5:$Y$244,'Data Tab 3'!T$1,FALSE)</f>
        <v>0.19362139917695476</v>
      </c>
      <c r="V54" s="30">
        <f>VLOOKUP(Control!$B$9&amp;Control!$E$5&amp;$B54,'Data Tab 3'!$A$5:$Y$244,'Data Tab 3'!U$1,FALSE)</f>
        <v>0.29905349794238684</v>
      </c>
      <c r="W54" s="30">
        <f>VLOOKUP(Control!$B$9&amp;Control!$E$5&amp;$B54,'Data Tab 3'!$A$5:$Y$244,'Data Tab 3'!V$1,FALSE)</f>
        <v>0.13794238683127572</v>
      </c>
      <c r="X54" s="30">
        <f>VLOOKUP(Control!$B$9&amp;Control!$E$5&amp;$B54,'Data Tab 3'!$A$5:$Y$244,'Data Tab 3'!W$1,FALSE)</f>
        <v>2.7407407407407405E-2</v>
      </c>
      <c r="Y54" s="30">
        <f>VLOOKUP(Control!$B$9&amp;Control!$E$5&amp;$B54,'Data Tab 3'!$A$5:$Y$244,'Data Tab 3'!X$1,FALSE)</f>
        <v>1.0905349794238683E-2</v>
      </c>
      <c r="Z54" s="32">
        <f>VLOOKUP(Control!$B$9&amp;Control!$E$5&amp;$B54,'Data Tab 3'!$A$5:$Y$244,'Data Tab 3'!Y$1,FALSE)</f>
        <v>1</v>
      </c>
      <c r="AB54" s="68"/>
      <c r="AC54" s="68"/>
      <c r="AD54" s="68"/>
      <c r="AE54" s="68"/>
      <c r="AF54" s="68"/>
      <c r="AG54" s="68"/>
      <c r="AH54" s="68"/>
      <c r="AI54" s="68"/>
      <c r="AJ54" s="68"/>
      <c r="AK54" s="68"/>
      <c r="AL54" s="68"/>
      <c r="AM54" s="68"/>
      <c r="AN54" s="68"/>
      <c r="AO54" s="68"/>
      <c r="AP54" s="68"/>
      <c r="AQ54" s="68"/>
      <c r="AR54" s="68"/>
      <c r="AS54" s="68"/>
      <c r="AT54" s="68"/>
      <c r="AU54" s="68"/>
      <c r="AV54" s="68"/>
      <c r="AW54" s="68"/>
      <c r="AX54" s="68"/>
    </row>
    <row r="55" spans="2:50" x14ac:dyDescent="0.25">
      <c r="B55" s="20" t="s">
        <v>6</v>
      </c>
      <c r="C55" s="10"/>
      <c r="D55" s="57">
        <f>VLOOKUP(Control!$B$9&amp;Control!$E$3&amp;$B55,'Data Tab 3'!$A$5:$Y$244,'Data Tab 3'!S$1,FALSE)</f>
        <v>0.1486057800071677</v>
      </c>
      <c r="E55" s="57">
        <f>VLOOKUP(Control!$B$9&amp;Control!$E$3&amp;$B55,'Data Tab 3'!$A$5:$Y$244,'Data Tab 3'!T$1,FALSE)</f>
        <v>0.11468328493654809</v>
      </c>
      <c r="F55" s="57">
        <f>VLOOKUP(Control!$B$9&amp;Control!$E$3&amp;$B55,'Data Tab 3'!$A$5:$Y$244,'Data Tab 3'!U$1,FALSE)</f>
        <v>0.25269960349672577</v>
      </c>
      <c r="G55" s="57">
        <f>VLOOKUP(Control!$B$9&amp;Control!$E$3&amp;$B55,'Data Tab 3'!$A$5:$Y$244,'Data Tab 3'!V$1,FALSE)</f>
        <v>0.26699195722678193</v>
      </c>
      <c r="H55" s="57">
        <f>VLOOKUP(Control!$B$9&amp;Control!$E$3&amp;$B55,'Data Tab 3'!$A$5:$Y$244,'Data Tab 3'!W$1,FALSE)</f>
        <v>0.14126204801349451</v>
      </c>
      <c r="I55" s="57">
        <f>VLOOKUP(Control!$B$9&amp;Control!$E$3&amp;$B55,'Data Tab 3'!$A$5:$Y$244,'Data Tab 3'!X$1,FALSE)</f>
        <v>7.5757326319282017E-2</v>
      </c>
      <c r="J55" s="57">
        <f>VLOOKUP(Control!$B$9&amp;Control!$E$3&amp;$B55,'Data Tab 3'!$A$5:$Y$244,'Data Tab 3'!Y$1,FALSE)</f>
        <v>1</v>
      </c>
      <c r="K55" s="28"/>
      <c r="L55" s="57">
        <f>VLOOKUP(Control!$B$9&amp;Control!$E$4&amp;$B55,'Data Tab 3'!$A$5:$Y$244,'Data Tab 3'!S$1,FALSE)</f>
        <v>0.11568790124229802</v>
      </c>
      <c r="M55" s="57">
        <f>VLOOKUP(Control!$B$9&amp;Control!$E$4&amp;$B55,'Data Tab 3'!$A$5:$Y$244,'Data Tab 3'!T$1,FALSE)</f>
        <v>9.2576540545405817E-2</v>
      </c>
      <c r="N55" s="57">
        <f>VLOOKUP(Control!$B$9&amp;Control!$E$4&amp;$B55,'Data Tab 3'!$A$5:$Y$244,'Data Tab 3'!U$1,FALSE)</f>
        <v>0.22203459806797127</v>
      </c>
      <c r="O55" s="57">
        <f>VLOOKUP(Control!$B$9&amp;Control!$E$4&amp;$B55,'Data Tab 3'!$A$5:$Y$244,'Data Tab 3'!V$1,FALSE)</f>
        <v>0.2650033557112641</v>
      </c>
      <c r="P55" s="57">
        <f>VLOOKUP(Control!$B$9&amp;Control!$E$4&amp;$B55,'Data Tab 3'!$A$5:$Y$244,'Data Tab 3'!W$1,FALSE)</f>
        <v>0.18331966916404638</v>
      </c>
      <c r="Q55" s="57">
        <f>VLOOKUP(Control!$B$9&amp;Control!$E$4&amp;$B55,'Data Tab 3'!$A$5:$Y$244,'Data Tab 3'!X$1,FALSE)</f>
        <v>0.12137793526901455</v>
      </c>
      <c r="R55" s="57">
        <f>VLOOKUP(Control!$B$9&amp;Control!$E$4&amp;$B55,'Data Tab 3'!$A$5:$Y$244,'Data Tab 3'!Y$1,FALSE)</f>
        <v>1</v>
      </c>
      <c r="S55" s="28"/>
      <c r="T55" s="57">
        <f>VLOOKUP(Control!$B$9&amp;Control!$E$5&amp;$B55,'Data Tab 3'!$A$5:$Y$244,'Data Tab 3'!S$1,FALSE)</f>
        <v>0.13003486605243098</v>
      </c>
      <c r="U55" s="57">
        <f>VLOOKUP(Control!$B$9&amp;Control!$E$5&amp;$B55,'Data Tab 3'!$A$5:$Y$244,'Data Tab 3'!T$1,FALSE)</f>
        <v>0.10221156855288496</v>
      </c>
      <c r="V55" s="57">
        <f>VLOOKUP(Control!$B$9&amp;Control!$E$5&amp;$B55,'Data Tab 3'!$A$5:$Y$244,'Data Tab 3'!U$1,FALSE)</f>
        <v>0.23539966806325896</v>
      </c>
      <c r="W55" s="57">
        <f>VLOOKUP(Control!$B$9&amp;Control!$E$5&amp;$B55,'Data Tab 3'!$A$5:$Y$244,'Data Tab 3'!V$1,FALSE)</f>
        <v>0.26587007000255547</v>
      </c>
      <c r="X55" s="57">
        <f>VLOOKUP(Control!$B$9&amp;Control!$E$5&amp;$B55,'Data Tab 3'!$A$5:$Y$244,'Data Tab 3'!W$1,FALSE)</f>
        <v>0.16498922889008721</v>
      </c>
      <c r="Y55" s="57">
        <f>VLOOKUP(Control!$B$9&amp;Control!$E$5&amp;$B55,'Data Tab 3'!$A$5:$Y$244,'Data Tab 3'!X$1,FALSE)</f>
        <v>0.1014945984387824</v>
      </c>
      <c r="Z55" s="58">
        <f>VLOOKUP(Control!$B$9&amp;Control!$E$5&amp;$B55,'Data Tab 3'!$A$5:$Y$244,'Data Tab 3'!Y$1,FALSE)</f>
        <v>1</v>
      </c>
      <c r="AB55" s="68"/>
      <c r="AC55" s="68"/>
      <c r="AD55" s="68"/>
      <c r="AE55" s="68"/>
      <c r="AF55" s="68"/>
      <c r="AG55" s="68"/>
      <c r="AH55" s="68"/>
      <c r="AI55" s="68"/>
      <c r="AJ55" s="68"/>
      <c r="AK55" s="68"/>
      <c r="AL55" s="68"/>
      <c r="AM55" s="68"/>
      <c r="AN55" s="68"/>
      <c r="AO55" s="68"/>
      <c r="AP55" s="68"/>
      <c r="AQ55" s="68"/>
      <c r="AR55" s="68"/>
      <c r="AS55" s="68"/>
      <c r="AT55" s="68"/>
      <c r="AU55" s="68"/>
      <c r="AV55" s="68"/>
      <c r="AW55" s="68"/>
      <c r="AX55" s="68"/>
    </row>
    <row r="56" spans="2:50" x14ac:dyDescent="0.25">
      <c r="B56" s="14" t="s">
        <v>224</v>
      </c>
      <c r="C56" s="10"/>
      <c r="D56" s="10"/>
      <c r="E56" s="10"/>
      <c r="F56" s="10"/>
      <c r="G56" s="10"/>
      <c r="H56" s="10"/>
      <c r="I56" s="10"/>
      <c r="J56" s="10"/>
      <c r="K56" s="10"/>
      <c r="L56" s="10"/>
      <c r="M56" s="10"/>
      <c r="N56" s="10"/>
      <c r="O56" s="10"/>
      <c r="P56" s="10"/>
      <c r="Q56" s="10"/>
      <c r="R56" s="10"/>
      <c r="S56" s="10"/>
      <c r="T56" s="10"/>
      <c r="U56" s="10"/>
      <c r="V56" s="10"/>
      <c r="W56" s="10"/>
      <c r="X56" s="10"/>
      <c r="Y56" s="10"/>
      <c r="Z56" s="13"/>
      <c r="AB56" s="72"/>
      <c r="AC56" s="72"/>
      <c r="AD56" s="72"/>
      <c r="AE56" s="72"/>
      <c r="AF56" s="72"/>
      <c r="AG56" s="72"/>
      <c r="AH56" s="72"/>
      <c r="AI56" s="68"/>
      <c r="AJ56" s="72"/>
      <c r="AK56" s="72"/>
      <c r="AL56" s="72"/>
      <c r="AM56" s="72"/>
      <c r="AN56" s="72"/>
      <c r="AO56" s="72"/>
      <c r="AP56" s="72"/>
      <c r="AQ56" s="68"/>
      <c r="AR56" s="72"/>
      <c r="AS56" s="72"/>
      <c r="AT56" s="72"/>
      <c r="AU56" s="72"/>
      <c r="AV56" s="72"/>
      <c r="AW56" s="72"/>
      <c r="AX56" s="72"/>
    </row>
    <row r="57" spans="2:50" ht="20.25" x14ac:dyDescent="0.3">
      <c r="B57" s="18" t="s">
        <v>233</v>
      </c>
      <c r="C57" s="10"/>
      <c r="D57" s="10"/>
      <c r="E57" s="10"/>
      <c r="F57" s="10"/>
      <c r="G57" s="10"/>
      <c r="H57" s="10"/>
      <c r="I57" s="10"/>
      <c r="J57" s="10"/>
      <c r="K57" s="10"/>
      <c r="L57" s="10"/>
      <c r="M57" s="10"/>
      <c r="N57" s="10"/>
      <c r="O57" s="10"/>
      <c r="P57" s="10"/>
      <c r="Q57" s="10"/>
      <c r="R57" s="10"/>
      <c r="S57" s="10"/>
      <c r="T57" s="10"/>
      <c r="U57" s="10"/>
      <c r="V57" s="10"/>
      <c r="W57" s="10"/>
      <c r="X57" s="10"/>
      <c r="Y57" s="19" t="s">
        <v>0</v>
      </c>
      <c r="Z57" s="64"/>
    </row>
    <row r="58" spans="2:50" x14ac:dyDescent="0.25">
      <c r="B58" s="14"/>
      <c r="C58" s="10"/>
      <c r="D58" s="25" t="s">
        <v>232</v>
      </c>
      <c r="E58" s="10"/>
      <c r="F58" s="10"/>
      <c r="G58" s="10"/>
      <c r="H58" s="10"/>
      <c r="I58" s="10"/>
      <c r="J58" s="10"/>
      <c r="K58" s="10"/>
      <c r="L58" s="10"/>
      <c r="M58" s="10"/>
      <c r="N58" s="10"/>
      <c r="O58" s="25" t="s">
        <v>235</v>
      </c>
      <c r="P58" s="25"/>
      <c r="Q58" s="10"/>
      <c r="R58" s="10"/>
      <c r="S58" s="10"/>
      <c r="T58" s="10"/>
      <c r="U58" s="10"/>
      <c r="V58" s="10"/>
      <c r="W58" s="10"/>
      <c r="X58" s="10"/>
      <c r="Y58" s="10"/>
      <c r="Z58" s="13"/>
      <c r="AB58" s="72"/>
      <c r="AC58" s="72"/>
      <c r="AD58" s="72"/>
      <c r="AE58" s="72"/>
      <c r="AF58" s="72"/>
      <c r="AG58" s="72"/>
      <c r="AH58" s="72"/>
      <c r="AI58" s="68"/>
      <c r="AJ58" s="72"/>
      <c r="AK58" s="72"/>
      <c r="AL58" s="72"/>
      <c r="AM58" s="72"/>
      <c r="AN58" s="72"/>
      <c r="AO58" s="72"/>
      <c r="AP58" s="72"/>
      <c r="AQ58" s="68"/>
      <c r="AR58" s="72"/>
      <c r="AS58" s="72"/>
      <c r="AT58" s="72"/>
      <c r="AU58" s="72"/>
      <c r="AV58" s="72"/>
      <c r="AW58" s="72"/>
      <c r="AX58" s="72"/>
    </row>
    <row r="59" spans="2:50" x14ac:dyDescent="0.25">
      <c r="B59" s="14"/>
      <c r="C59" s="10"/>
      <c r="D59" s="10"/>
      <c r="E59" s="10"/>
      <c r="F59" s="10"/>
      <c r="G59" s="10"/>
      <c r="H59" s="10"/>
      <c r="I59" s="10"/>
      <c r="J59" s="10"/>
      <c r="K59" s="10"/>
      <c r="L59" s="10"/>
      <c r="M59" s="10"/>
      <c r="N59" s="10"/>
      <c r="O59" s="10"/>
      <c r="P59" s="10"/>
      <c r="Q59" s="10"/>
      <c r="R59" s="10"/>
      <c r="S59" s="10"/>
      <c r="T59" s="10"/>
      <c r="U59" s="10"/>
      <c r="V59" s="10"/>
      <c r="W59" s="10"/>
      <c r="X59" s="10"/>
      <c r="Y59" s="10"/>
      <c r="Z59" s="13"/>
      <c r="AB59" s="72"/>
      <c r="AC59" s="72"/>
      <c r="AD59" s="72"/>
      <c r="AE59" s="72"/>
      <c r="AF59" s="72"/>
      <c r="AG59" s="72"/>
      <c r="AH59" s="72"/>
      <c r="AI59" s="68"/>
      <c r="AJ59" s="72"/>
      <c r="AK59" s="72"/>
      <c r="AL59" s="72"/>
      <c r="AM59" s="72"/>
      <c r="AN59" s="72"/>
      <c r="AO59" s="72"/>
      <c r="AP59" s="72"/>
      <c r="AQ59" s="68"/>
      <c r="AR59" s="72"/>
      <c r="AS59" s="72"/>
      <c r="AT59" s="72"/>
      <c r="AU59" s="72"/>
      <c r="AV59" s="72"/>
      <c r="AW59" s="72"/>
      <c r="AX59" s="72"/>
    </row>
    <row r="60" spans="2:50" x14ac:dyDescent="0.25">
      <c r="B60" s="14"/>
      <c r="C60" s="10"/>
      <c r="D60" s="10"/>
      <c r="E60" s="10"/>
      <c r="F60" s="10"/>
      <c r="G60" s="10"/>
      <c r="H60" s="10"/>
      <c r="I60" s="10"/>
      <c r="J60" s="10"/>
      <c r="K60" s="10"/>
      <c r="L60" s="10"/>
      <c r="M60" s="10"/>
      <c r="N60" s="10"/>
      <c r="O60" s="10"/>
      <c r="P60" s="10"/>
      <c r="Q60" s="10"/>
      <c r="R60" s="10"/>
      <c r="S60" s="10"/>
      <c r="T60" s="10"/>
      <c r="U60" s="10"/>
      <c r="V60" s="10"/>
      <c r="W60" s="10"/>
      <c r="X60" s="10"/>
      <c r="Y60" s="10"/>
      <c r="Z60" s="13"/>
      <c r="AB60" s="72"/>
      <c r="AC60" s="72"/>
      <c r="AD60" s="72"/>
      <c r="AE60" s="72"/>
      <c r="AF60" s="72"/>
      <c r="AG60" s="72"/>
      <c r="AH60" s="72"/>
      <c r="AI60" s="68"/>
      <c r="AJ60" s="72"/>
      <c r="AK60" s="72"/>
      <c r="AL60" s="72"/>
      <c r="AM60" s="72"/>
      <c r="AN60" s="72"/>
      <c r="AO60" s="72"/>
      <c r="AP60" s="72"/>
      <c r="AQ60" s="68"/>
      <c r="AR60" s="72"/>
      <c r="AS60" s="72"/>
      <c r="AT60" s="72"/>
      <c r="AU60" s="72"/>
      <c r="AV60" s="72"/>
      <c r="AW60" s="72"/>
      <c r="AX60" s="72"/>
    </row>
    <row r="61" spans="2:50" x14ac:dyDescent="0.25">
      <c r="B61" s="14"/>
      <c r="C61" s="10"/>
      <c r="D61" s="10"/>
      <c r="E61" s="10"/>
      <c r="F61" s="10"/>
      <c r="G61" s="10"/>
      <c r="H61" s="10"/>
      <c r="I61" s="10"/>
      <c r="J61" s="10"/>
      <c r="K61" s="10"/>
      <c r="L61" s="10"/>
      <c r="M61" s="10"/>
      <c r="N61" s="10"/>
      <c r="O61" s="10"/>
      <c r="P61" s="10"/>
      <c r="Q61" s="10"/>
      <c r="R61" s="10"/>
      <c r="S61" s="10"/>
      <c r="T61" s="10"/>
      <c r="U61" s="10"/>
      <c r="V61" s="10"/>
      <c r="W61" s="10"/>
      <c r="X61" s="10"/>
      <c r="Y61" s="10"/>
      <c r="Z61" s="13"/>
      <c r="AB61" s="72"/>
      <c r="AC61" s="72"/>
      <c r="AD61" s="72"/>
      <c r="AE61" s="72"/>
      <c r="AF61" s="72"/>
      <c r="AG61" s="72"/>
      <c r="AH61" s="72"/>
      <c r="AI61" s="68"/>
      <c r="AJ61" s="72"/>
      <c r="AK61" s="72"/>
      <c r="AL61" s="72"/>
      <c r="AM61" s="72"/>
      <c r="AN61" s="72"/>
      <c r="AO61" s="72"/>
      <c r="AP61" s="72"/>
      <c r="AQ61" s="68"/>
      <c r="AR61" s="72"/>
      <c r="AS61" s="72"/>
      <c r="AT61" s="72"/>
      <c r="AU61" s="72"/>
      <c r="AV61" s="72"/>
      <c r="AW61" s="72"/>
      <c r="AX61" s="72"/>
    </row>
    <row r="62" spans="2:50" x14ac:dyDescent="0.25">
      <c r="B62" s="14"/>
      <c r="C62" s="10"/>
      <c r="D62" s="56"/>
      <c r="E62" s="10"/>
      <c r="F62" s="10"/>
      <c r="G62" s="10"/>
      <c r="H62" s="10"/>
      <c r="I62" s="10"/>
      <c r="J62" s="10"/>
      <c r="K62" s="10"/>
      <c r="L62" s="56"/>
      <c r="M62" s="10"/>
      <c r="N62" s="10"/>
      <c r="O62" s="10"/>
      <c r="P62" s="10"/>
      <c r="Q62" s="10"/>
      <c r="R62" s="10"/>
      <c r="S62" s="10"/>
      <c r="T62" s="56"/>
      <c r="U62" s="10"/>
      <c r="V62" s="10"/>
      <c r="W62" s="10"/>
      <c r="X62" s="10"/>
      <c r="Y62" s="10"/>
      <c r="Z62" s="13"/>
      <c r="AB62" s="72"/>
      <c r="AC62" s="72"/>
      <c r="AD62" s="72"/>
      <c r="AE62" s="72"/>
      <c r="AF62" s="72"/>
      <c r="AG62" s="72"/>
      <c r="AH62" s="72"/>
      <c r="AI62" s="68"/>
      <c r="AJ62" s="72"/>
      <c r="AK62" s="72"/>
      <c r="AL62" s="72"/>
      <c r="AM62" s="72"/>
      <c r="AN62" s="72"/>
      <c r="AO62" s="72"/>
      <c r="AP62" s="72"/>
      <c r="AQ62" s="68"/>
      <c r="AR62" s="72"/>
      <c r="AS62" s="72"/>
      <c r="AT62" s="72"/>
      <c r="AU62" s="72"/>
      <c r="AV62" s="72"/>
      <c r="AW62" s="72"/>
      <c r="AX62" s="72"/>
    </row>
    <row r="63" spans="2:50" x14ac:dyDescent="0.25">
      <c r="B63" s="14"/>
      <c r="C63" s="10"/>
      <c r="D63" s="10"/>
      <c r="E63" s="10"/>
      <c r="F63" s="10"/>
      <c r="G63" s="10"/>
      <c r="H63" s="10"/>
      <c r="I63" s="10"/>
      <c r="J63" s="10"/>
      <c r="K63" s="10"/>
      <c r="L63" s="10"/>
      <c r="M63" s="10"/>
      <c r="N63" s="10"/>
      <c r="O63" s="10"/>
      <c r="P63" s="10"/>
      <c r="Q63" s="10"/>
      <c r="R63" s="10"/>
      <c r="S63" s="10"/>
      <c r="T63" s="10"/>
      <c r="U63" s="10"/>
      <c r="V63" s="10"/>
      <c r="W63" s="10"/>
      <c r="X63" s="10"/>
      <c r="Y63" s="10"/>
      <c r="Z63" s="13"/>
      <c r="AB63" s="72"/>
      <c r="AC63" s="72"/>
      <c r="AD63" s="72"/>
      <c r="AE63" s="72"/>
      <c r="AF63" s="72"/>
      <c r="AG63" s="72"/>
      <c r="AH63" s="72"/>
      <c r="AI63" s="68"/>
      <c r="AJ63" s="72"/>
      <c r="AK63" s="72"/>
      <c r="AL63" s="72"/>
      <c r="AM63" s="72"/>
      <c r="AN63" s="72"/>
      <c r="AO63" s="72"/>
      <c r="AP63" s="72"/>
      <c r="AQ63" s="68"/>
      <c r="AR63" s="72"/>
      <c r="AS63" s="72"/>
      <c r="AT63" s="72"/>
      <c r="AU63" s="72"/>
      <c r="AV63" s="72"/>
      <c r="AW63" s="72"/>
      <c r="AX63" s="72"/>
    </row>
    <row r="64" spans="2:50" x14ac:dyDescent="0.25">
      <c r="B64" s="14"/>
      <c r="C64" s="10"/>
      <c r="D64" s="10"/>
      <c r="E64" s="10"/>
      <c r="F64" s="10"/>
      <c r="G64" s="10"/>
      <c r="H64" s="10"/>
      <c r="I64" s="10"/>
      <c r="J64" s="10"/>
      <c r="K64" s="10"/>
      <c r="L64" s="10"/>
      <c r="M64" s="10"/>
      <c r="N64" s="10"/>
      <c r="O64" s="10"/>
      <c r="P64" s="10"/>
      <c r="Q64" s="10"/>
      <c r="R64" s="10"/>
      <c r="S64" s="10"/>
      <c r="T64" s="10"/>
      <c r="U64" s="10"/>
      <c r="V64" s="10"/>
      <c r="W64" s="10"/>
      <c r="X64" s="10"/>
      <c r="Y64" s="10"/>
      <c r="Z64" s="13"/>
      <c r="AB64" s="72"/>
      <c r="AC64" s="72"/>
      <c r="AD64" s="72"/>
      <c r="AE64" s="72"/>
      <c r="AF64" s="72"/>
      <c r="AG64" s="72"/>
      <c r="AH64" s="72"/>
      <c r="AI64" s="68"/>
      <c r="AJ64" s="72"/>
      <c r="AK64" s="72"/>
      <c r="AL64" s="72"/>
      <c r="AM64" s="72"/>
      <c r="AN64" s="72"/>
      <c r="AO64" s="72"/>
      <c r="AP64" s="72"/>
      <c r="AQ64" s="68"/>
      <c r="AR64" s="72"/>
      <c r="AS64" s="72"/>
      <c r="AT64" s="72"/>
      <c r="AU64" s="72"/>
      <c r="AV64" s="72"/>
      <c r="AW64" s="72"/>
      <c r="AX64" s="72"/>
    </row>
    <row r="65" spans="2:50" x14ac:dyDescent="0.25">
      <c r="B65" s="14"/>
      <c r="C65" s="10"/>
      <c r="D65" s="10"/>
      <c r="E65" s="10"/>
      <c r="F65" s="10"/>
      <c r="G65" s="10"/>
      <c r="H65" s="10"/>
      <c r="I65" s="10"/>
      <c r="J65" s="10"/>
      <c r="K65" s="10"/>
      <c r="L65" s="10"/>
      <c r="M65" s="10"/>
      <c r="N65" s="10"/>
      <c r="O65" s="10"/>
      <c r="P65" s="10"/>
      <c r="Q65" s="10"/>
      <c r="R65" s="10"/>
      <c r="S65" s="10"/>
      <c r="T65" s="10"/>
      <c r="U65" s="10"/>
      <c r="V65" s="10"/>
      <c r="W65" s="10"/>
      <c r="X65" s="10"/>
      <c r="Y65" s="10"/>
      <c r="Z65" s="13"/>
      <c r="AB65" s="72"/>
      <c r="AC65" s="72"/>
      <c r="AD65" s="72"/>
      <c r="AE65" s="72"/>
      <c r="AF65" s="72"/>
      <c r="AG65" s="72"/>
      <c r="AH65" s="72"/>
      <c r="AI65" s="68"/>
      <c r="AJ65" s="72"/>
      <c r="AK65" s="72"/>
      <c r="AL65" s="72"/>
      <c r="AM65" s="72"/>
      <c r="AN65" s="72"/>
      <c r="AO65" s="72"/>
      <c r="AP65" s="72"/>
      <c r="AQ65" s="68"/>
      <c r="AR65" s="72"/>
      <c r="AS65" s="72"/>
      <c r="AT65" s="72"/>
      <c r="AU65" s="72"/>
      <c r="AV65" s="72"/>
      <c r="AW65" s="72"/>
      <c r="AX65" s="72"/>
    </row>
    <row r="66" spans="2:50" x14ac:dyDescent="0.25">
      <c r="B66" s="14"/>
      <c r="C66" s="10"/>
      <c r="D66" s="10"/>
      <c r="E66" s="10"/>
      <c r="F66" s="10"/>
      <c r="G66" s="10"/>
      <c r="H66" s="10"/>
      <c r="I66" s="10"/>
      <c r="J66" s="10"/>
      <c r="K66" s="10"/>
      <c r="L66" s="10"/>
      <c r="M66" s="10"/>
      <c r="N66" s="10"/>
      <c r="O66" s="10"/>
      <c r="P66" s="10"/>
      <c r="Q66" s="10"/>
      <c r="R66" s="10"/>
      <c r="S66" s="10"/>
      <c r="T66" s="10"/>
      <c r="U66" s="10"/>
      <c r="V66" s="10"/>
      <c r="W66" s="10"/>
      <c r="X66" s="10"/>
      <c r="Y66" s="10"/>
      <c r="Z66" s="13"/>
      <c r="AB66" s="72"/>
      <c r="AC66" s="72"/>
      <c r="AD66" s="72"/>
      <c r="AE66" s="72"/>
      <c r="AF66" s="72"/>
      <c r="AG66" s="72"/>
      <c r="AH66" s="72"/>
      <c r="AI66" s="68"/>
      <c r="AJ66" s="72"/>
      <c r="AK66" s="72"/>
      <c r="AL66" s="72"/>
      <c r="AM66" s="72"/>
      <c r="AN66" s="72"/>
      <c r="AO66" s="72"/>
      <c r="AP66" s="72"/>
      <c r="AQ66" s="68"/>
      <c r="AR66" s="72"/>
      <c r="AS66" s="72"/>
      <c r="AT66" s="72"/>
      <c r="AU66" s="72"/>
      <c r="AV66" s="72"/>
      <c r="AW66" s="72"/>
      <c r="AX66" s="72"/>
    </row>
    <row r="67" spans="2:50" x14ac:dyDescent="0.25">
      <c r="B67" s="14"/>
      <c r="C67" s="10"/>
      <c r="D67" s="10"/>
      <c r="E67" s="10"/>
      <c r="F67" s="10"/>
      <c r="G67" s="10"/>
      <c r="H67" s="10"/>
      <c r="I67" s="10"/>
      <c r="J67" s="10"/>
      <c r="K67" s="10"/>
      <c r="L67" s="10"/>
      <c r="M67" s="10"/>
      <c r="N67" s="10"/>
      <c r="O67" s="10"/>
      <c r="P67" s="10"/>
      <c r="Q67" s="10"/>
      <c r="R67" s="10"/>
      <c r="S67" s="10"/>
      <c r="T67" s="10"/>
      <c r="U67" s="10"/>
      <c r="V67" s="10"/>
      <c r="W67" s="10"/>
      <c r="X67" s="10"/>
      <c r="Y67" s="10"/>
      <c r="Z67" s="13"/>
      <c r="AB67" s="72"/>
      <c r="AC67" s="72"/>
      <c r="AD67" s="72"/>
      <c r="AE67" s="72"/>
      <c r="AF67" s="72"/>
      <c r="AG67" s="72"/>
      <c r="AH67" s="72"/>
      <c r="AI67" s="68"/>
      <c r="AJ67" s="72"/>
      <c r="AK67" s="72"/>
      <c r="AL67" s="72"/>
      <c r="AM67" s="72"/>
      <c r="AN67" s="72"/>
      <c r="AO67" s="72"/>
      <c r="AP67" s="72"/>
      <c r="AQ67" s="68"/>
      <c r="AR67" s="72"/>
      <c r="AS67" s="72"/>
      <c r="AT67" s="72"/>
      <c r="AU67" s="72"/>
      <c r="AV67" s="72"/>
      <c r="AW67" s="72"/>
      <c r="AX67" s="72"/>
    </row>
    <row r="68" spans="2:50" x14ac:dyDescent="0.25">
      <c r="B68" s="14"/>
      <c r="C68" s="10"/>
      <c r="D68" s="10"/>
      <c r="E68" s="10"/>
      <c r="F68" s="10"/>
      <c r="G68" s="10"/>
      <c r="H68" s="10"/>
      <c r="I68" s="10"/>
      <c r="J68" s="10"/>
      <c r="K68" s="10"/>
      <c r="L68" s="10"/>
      <c r="M68" s="10"/>
      <c r="N68" s="10"/>
      <c r="O68" s="10"/>
      <c r="P68" s="10"/>
      <c r="Q68" s="10"/>
      <c r="R68" s="10"/>
      <c r="S68" s="10"/>
      <c r="T68" s="10"/>
      <c r="U68" s="10"/>
      <c r="V68" s="10"/>
      <c r="W68" s="10"/>
      <c r="X68" s="10"/>
      <c r="Y68" s="10"/>
      <c r="Z68" s="13"/>
      <c r="AB68" s="72"/>
      <c r="AC68" s="72"/>
      <c r="AD68" s="72"/>
      <c r="AE68" s="72"/>
      <c r="AF68" s="72"/>
      <c r="AG68" s="72"/>
      <c r="AH68" s="72"/>
      <c r="AI68" s="68"/>
      <c r="AJ68" s="72"/>
      <c r="AK68" s="72"/>
      <c r="AL68" s="72"/>
      <c r="AM68" s="72"/>
      <c r="AN68" s="72"/>
      <c r="AO68" s="72"/>
      <c r="AP68" s="72"/>
      <c r="AQ68" s="68"/>
      <c r="AR68" s="72"/>
      <c r="AS68" s="72"/>
      <c r="AT68" s="72"/>
      <c r="AU68" s="72"/>
      <c r="AV68" s="72"/>
      <c r="AW68" s="72"/>
      <c r="AX68" s="72"/>
    </row>
    <row r="69" spans="2:50" x14ac:dyDescent="0.25">
      <c r="B69" s="14"/>
      <c r="C69" s="10"/>
      <c r="D69" s="10"/>
      <c r="E69" s="10"/>
      <c r="F69" s="10"/>
      <c r="G69" s="10"/>
      <c r="H69" s="10"/>
      <c r="I69" s="10"/>
      <c r="J69" s="10"/>
      <c r="K69" s="10"/>
      <c r="L69" s="10"/>
      <c r="M69" s="10"/>
      <c r="N69" s="10"/>
      <c r="O69" s="10"/>
      <c r="P69" s="10"/>
      <c r="Q69" s="10"/>
      <c r="R69" s="10"/>
      <c r="S69" s="10"/>
      <c r="T69" s="10"/>
      <c r="U69" s="10"/>
      <c r="V69" s="10"/>
      <c r="W69" s="10"/>
      <c r="X69" s="10"/>
      <c r="Y69" s="10"/>
      <c r="Z69" s="13"/>
      <c r="AB69" s="72"/>
      <c r="AC69" s="72"/>
      <c r="AD69" s="72"/>
      <c r="AE69" s="72"/>
      <c r="AF69" s="72"/>
      <c r="AG69" s="72"/>
      <c r="AH69" s="72"/>
      <c r="AI69" s="68"/>
      <c r="AJ69" s="72"/>
      <c r="AK69" s="72"/>
      <c r="AL69" s="72"/>
      <c r="AM69" s="72"/>
      <c r="AN69" s="72"/>
      <c r="AO69" s="72"/>
      <c r="AP69" s="72"/>
      <c r="AQ69" s="68"/>
      <c r="AR69" s="72"/>
      <c r="AS69" s="72"/>
      <c r="AT69" s="72"/>
      <c r="AU69" s="72"/>
      <c r="AV69" s="72"/>
      <c r="AW69" s="72"/>
      <c r="AX69" s="72"/>
    </row>
    <row r="70" spans="2:50" x14ac:dyDescent="0.25">
      <c r="B70" s="14"/>
      <c r="C70" s="10"/>
      <c r="D70" s="10"/>
      <c r="E70" s="10"/>
      <c r="F70" s="10"/>
      <c r="G70" s="10"/>
      <c r="H70" s="10"/>
      <c r="I70" s="10"/>
      <c r="J70" s="10"/>
      <c r="K70" s="10"/>
      <c r="L70" s="10"/>
      <c r="M70" s="10"/>
      <c r="N70" s="10"/>
      <c r="O70" s="10"/>
      <c r="P70" s="10"/>
      <c r="Q70" s="10"/>
      <c r="R70" s="10"/>
      <c r="S70" s="10"/>
      <c r="T70" s="10"/>
      <c r="U70" s="10"/>
      <c r="V70" s="10"/>
      <c r="W70" s="10"/>
      <c r="X70" s="10"/>
      <c r="Y70" s="10"/>
      <c r="Z70" s="13"/>
      <c r="AB70" s="72"/>
      <c r="AC70" s="72"/>
      <c r="AD70" s="72"/>
      <c r="AE70" s="72"/>
      <c r="AF70" s="72"/>
      <c r="AG70" s="72"/>
      <c r="AH70" s="72"/>
      <c r="AI70" s="68"/>
      <c r="AJ70" s="72"/>
      <c r="AK70" s="72"/>
      <c r="AL70" s="72"/>
      <c r="AM70" s="72"/>
      <c r="AN70" s="72"/>
      <c r="AO70" s="72"/>
      <c r="AP70" s="72"/>
      <c r="AQ70" s="68"/>
      <c r="AR70" s="72"/>
      <c r="AS70" s="72"/>
      <c r="AT70" s="72"/>
      <c r="AU70" s="72"/>
      <c r="AV70" s="72"/>
      <c r="AW70" s="72"/>
      <c r="AX70" s="72"/>
    </row>
    <row r="71" spans="2:50" x14ac:dyDescent="0.25">
      <c r="B71" s="14"/>
      <c r="C71" s="10"/>
      <c r="D71" s="10"/>
      <c r="E71" s="10"/>
      <c r="F71" s="10"/>
      <c r="G71" s="10"/>
      <c r="H71" s="10"/>
      <c r="I71" s="10"/>
      <c r="J71" s="10"/>
      <c r="K71" s="10"/>
      <c r="L71" s="10"/>
      <c r="M71" s="10"/>
      <c r="N71" s="10"/>
      <c r="O71" s="10"/>
      <c r="P71" s="10"/>
      <c r="Q71" s="10"/>
      <c r="R71" s="10"/>
      <c r="S71" s="10"/>
      <c r="T71" s="10"/>
      <c r="U71" s="10"/>
      <c r="V71" s="10"/>
      <c r="W71" s="10"/>
      <c r="X71" s="10"/>
      <c r="Y71" s="10"/>
      <c r="Z71" s="13"/>
      <c r="AB71" s="72"/>
      <c r="AC71" s="72"/>
      <c r="AD71" s="72"/>
      <c r="AE71" s="72"/>
      <c r="AF71" s="72"/>
      <c r="AG71" s="72"/>
      <c r="AH71" s="72"/>
      <c r="AI71" s="68"/>
      <c r="AJ71" s="72"/>
      <c r="AK71" s="72"/>
      <c r="AL71" s="72"/>
      <c r="AM71" s="72"/>
      <c r="AN71" s="72"/>
      <c r="AO71" s="72"/>
      <c r="AP71" s="72"/>
      <c r="AQ71" s="68"/>
      <c r="AR71" s="72"/>
      <c r="AS71" s="72"/>
      <c r="AT71" s="72"/>
      <c r="AU71" s="72"/>
      <c r="AV71" s="72"/>
      <c r="AW71" s="72"/>
      <c r="AX71" s="72"/>
    </row>
    <row r="72" spans="2:50" x14ac:dyDescent="0.25">
      <c r="B72" s="14"/>
      <c r="C72" s="10"/>
      <c r="D72" s="10"/>
      <c r="E72" s="10"/>
      <c r="F72" s="10"/>
      <c r="G72" s="10"/>
      <c r="H72" s="10"/>
      <c r="I72" s="10"/>
      <c r="J72" s="10"/>
      <c r="K72" s="10"/>
      <c r="L72" s="10"/>
      <c r="M72" s="10"/>
      <c r="N72" s="10"/>
      <c r="O72" s="10"/>
      <c r="P72" s="10"/>
      <c r="Q72" s="10"/>
      <c r="R72" s="10"/>
      <c r="S72" s="10"/>
      <c r="T72" s="10"/>
      <c r="U72" s="10"/>
      <c r="V72" s="10"/>
      <c r="W72" s="10"/>
      <c r="X72" s="10"/>
      <c r="Y72" s="10"/>
      <c r="Z72" s="13"/>
      <c r="AB72" s="68"/>
    </row>
    <row r="73" spans="2:50" x14ac:dyDescent="0.25">
      <c r="B73" s="14"/>
      <c r="C73" s="10"/>
      <c r="D73" s="10"/>
      <c r="E73" s="10"/>
      <c r="F73" s="10"/>
      <c r="G73" s="10"/>
      <c r="H73" s="10"/>
      <c r="I73" s="10"/>
      <c r="J73" s="10"/>
      <c r="K73" s="10"/>
      <c r="L73" s="10"/>
      <c r="M73" s="10"/>
      <c r="N73" s="10"/>
      <c r="O73" s="10"/>
      <c r="P73" s="10"/>
      <c r="Q73" s="10"/>
      <c r="R73" s="10"/>
      <c r="S73" s="10"/>
      <c r="T73" s="10"/>
      <c r="U73" s="10"/>
      <c r="V73" s="10"/>
      <c r="W73" s="10"/>
      <c r="X73" s="10"/>
      <c r="Y73" s="10"/>
      <c r="Z73" s="13"/>
      <c r="AB73" s="68"/>
    </row>
    <row r="74" spans="2:50" x14ac:dyDescent="0.25">
      <c r="B74" s="14"/>
      <c r="C74" s="10"/>
      <c r="D74" s="10"/>
      <c r="E74" s="10"/>
      <c r="F74" s="10"/>
      <c r="G74" s="10"/>
      <c r="H74" s="10"/>
      <c r="I74" s="10"/>
      <c r="J74" s="10"/>
      <c r="K74" s="10"/>
      <c r="L74" s="10"/>
      <c r="M74" s="10"/>
      <c r="N74" s="10"/>
      <c r="O74" s="10"/>
      <c r="P74" s="10"/>
      <c r="Q74" s="10"/>
      <c r="R74" s="10"/>
      <c r="S74" s="10"/>
      <c r="T74" s="10"/>
      <c r="U74" s="10"/>
      <c r="V74" s="10"/>
      <c r="W74" s="10"/>
      <c r="X74" s="10"/>
      <c r="Y74" s="10"/>
      <c r="Z74" s="13"/>
    </row>
    <row r="75" spans="2:50" x14ac:dyDescent="0.25">
      <c r="B75" s="14"/>
      <c r="C75" s="10"/>
      <c r="D75" s="10"/>
      <c r="E75" s="10"/>
      <c r="F75" s="10"/>
      <c r="G75" s="10"/>
      <c r="H75" s="10"/>
      <c r="I75" s="10"/>
      <c r="J75" s="10"/>
      <c r="K75" s="10"/>
      <c r="L75" s="10"/>
      <c r="M75" s="10"/>
      <c r="N75" s="10"/>
      <c r="O75" s="10"/>
      <c r="P75" s="10"/>
      <c r="Q75" s="10"/>
      <c r="R75" s="10"/>
      <c r="S75" s="10"/>
      <c r="T75" s="10"/>
      <c r="U75" s="10"/>
      <c r="V75" s="10"/>
      <c r="W75" s="10"/>
      <c r="X75" s="10"/>
      <c r="Y75" s="10"/>
      <c r="Z75" s="13"/>
    </row>
    <row r="76" spans="2:50" x14ac:dyDescent="0.25">
      <c r="B76" s="14"/>
      <c r="C76" s="10"/>
      <c r="D76" s="10"/>
      <c r="E76" s="10"/>
      <c r="F76" s="10"/>
      <c r="G76" s="10"/>
      <c r="H76" s="10"/>
      <c r="I76" s="10"/>
      <c r="J76" s="10"/>
      <c r="K76" s="10"/>
      <c r="L76" s="10"/>
      <c r="M76" s="10"/>
      <c r="N76" s="10"/>
      <c r="O76" s="10"/>
      <c r="P76" s="10"/>
      <c r="Q76" s="10"/>
      <c r="R76" s="10"/>
      <c r="S76" s="10"/>
      <c r="T76" s="10"/>
      <c r="U76" s="10"/>
      <c r="V76" s="10"/>
      <c r="W76" s="10"/>
      <c r="X76" s="10"/>
      <c r="Y76" s="10"/>
      <c r="Z76" s="13"/>
    </row>
    <row r="77" spans="2:50" x14ac:dyDescent="0.25">
      <c r="B77" s="14"/>
      <c r="C77" s="10"/>
      <c r="D77" s="10"/>
      <c r="E77" s="10"/>
      <c r="F77" s="10"/>
      <c r="G77" s="10"/>
      <c r="H77" s="10"/>
      <c r="I77" s="10"/>
      <c r="J77" s="10"/>
      <c r="K77" s="10"/>
      <c r="L77" s="10"/>
      <c r="M77" s="10"/>
      <c r="N77" s="10"/>
      <c r="O77" s="10"/>
      <c r="P77" s="10"/>
      <c r="Q77" s="10"/>
      <c r="R77" s="10"/>
      <c r="S77" s="10"/>
      <c r="T77" s="10"/>
      <c r="U77" s="10"/>
      <c r="V77" s="10"/>
      <c r="W77" s="10"/>
      <c r="X77" s="10"/>
      <c r="Y77" s="10"/>
      <c r="Z77" s="13"/>
    </row>
    <row r="78" spans="2:50" x14ac:dyDescent="0.25">
      <c r="B78" s="14"/>
      <c r="C78" s="10"/>
      <c r="D78" s="10"/>
      <c r="E78" s="10"/>
      <c r="F78" s="10"/>
      <c r="G78" s="10"/>
      <c r="H78" s="10"/>
      <c r="I78" s="10"/>
      <c r="J78" s="10"/>
      <c r="K78" s="10"/>
      <c r="L78" s="10"/>
      <c r="M78" s="10"/>
      <c r="N78" s="10"/>
      <c r="O78" s="10"/>
      <c r="P78" s="10"/>
      <c r="Q78" s="10"/>
      <c r="R78" s="10"/>
      <c r="S78" s="10"/>
      <c r="T78" s="10"/>
      <c r="U78" s="10"/>
      <c r="V78" s="10"/>
      <c r="W78" s="10"/>
      <c r="X78" s="10"/>
      <c r="Y78" s="10"/>
      <c r="Z78" s="13"/>
    </row>
    <row r="79" spans="2:50" x14ac:dyDescent="0.25">
      <c r="B79" s="14"/>
      <c r="C79" s="10"/>
      <c r="D79" s="10"/>
      <c r="E79" s="10"/>
      <c r="F79" s="10"/>
      <c r="G79" s="10"/>
      <c r="H79" s="10"/>
      <c r="I79" s="10"/>
      <c r="J79" s="10"/>
      <c r="K79" s="10"/>
      <c r="L79" s="10"/>
      <c r="M79" s="10"/>
      <c r="N79" s="10"/>
      <c r="O79" s="10"/>
      <c r="P79" s="10"/>
      <c r="Q79" s="10"/>
      <c r="R79" s="10"/>
      <c r="S79" s="10"/>
      <c r="T79" s="10"/>
      <c r="U79" s="10"/>
      <c r="V79" s="10"/>
      <c r="W79" s="10"/>
      <c r="X79" s="10"/>
      <c r="Y79" s="10"/>
      <c r="Z79" s="13"/>
    </row>
    <row r="80" spans="2:50" x14ac:dyDescent="0.25">
      <c r="B80" s="14"/>
      <c r="C80" s="10"/>
      <c r="D80" s="10"/>
      <c r="E80" s="10"/>
      <c r="F80" s="10"/>
      <c r="G80" s="10"/>
      <c r="H80" s="10"/>
      <c r="I80" s="10"/>
      <c r="J80" s="10"/>
      <c r="K80" s="10"/>
      <c r="L80" s="10"/>
      <c r="M80" s="10"/>
      <c r="N80" s="10"/>
      <c r="O80" s="10"/>
      <c r="P80" s="10"/>
      <c r="Q80" s="10"/>
      <c r="R80" s="10"/>
      <c r="S80" s="10"/>
      <c r="T80" s="10"/>
      <c r="U80" s="10"/>
      <c r="V80" s="10"/>
      <c r="W80" s="10"/>
      <c r="X80" s="10"/>
      <c r="Y80" s="10"/>
      <c r="Z80" s="13"/>
    </row>
    <row r="81" spans="2:26" x14ac:dyDescent="0.25">
      <c r="B81" s="14"/>
      <c r="C81" s="10"/>
      <c r="D81" s="10"/>
      <c r="E81" s="10"/>
      <c r="F81" s="10"/>
      <c r="G81" s="10"/>
      <c r="H81" s="10"/>
      <c r="I81" s="10"/>
      <c r="J81" s="10"/>
      <c r="K81" s="10"/>
      <c r="L81" s="10"/>
      <c r="M81" s="10"/>
      <c r="N81" s="10"/>
      <c r="O81" s="10"/>
      <c r="P81" s="10"/>
      <c r="Q81" s="10"/>
      <c r="R81" s="10"/>
      <c r="S81" s="10"/>
      <c r="T81" s="10"/>
      <c r="U81" s="10"/>
      <c r="V81" s="10"/>
      <c r="W81" s="10"/>
      <c r="X81" s="10"/>
      <c r="Y81" s="10"/>
      <c r="Z81" s="13"/>
    </row>
    <row r="82" spans="2:26" x14ac:dyDescent="0.25">
      <c r="B82" s="14"/>
      <c r="C82" s="10"/>
      <c r="D82" s="10"/>
      <c r="E82" s="10"/>
      <c r="F82" s="10"/>
      <c r="G82" s="10"/>
      <c r="H82" s="10"/>
      <c r="I82" s="10"/>
      <c r="J82" s="10"/>
      <c r="K82" s="10"/>
      <c r="L82" s="10"/>
      <c r="M82" s="10"/>
      <c r="N82" s="10"/>
      <c r="O82" s="10"/>
      <c r="P82" s="10"/>
      <c r="Q82" s="10"/>
      <c r="R82" s="10"/>
      <c r="S82" s="10"/>
      <c r="T82" s="10"/>
      <c r="U82" s="10"/>
      <c r="V82" s="10"/>
      <c r="W82" s="10"/>
      <c r="X82" s="10"/>
      <c r="Y82" s="10"/>
      <c r="Z82" s="13"/>
    </row>
    <row r="83" spans="2:26" x14ac:dyDescent="0.25">
      <c r="B83" s="14"/>
      <c r="C83" s="10"/>
      <c r="D83" s="10"/>
      <c r="E83" s="10"/>
      <c r="F83" s="10"/>
      <c r="G83" s="10"/>
      <c r="H83" s="10"/>
      <c r="I83" s="10"/>
      <c r="J83" s="10"/>
      <c r="K83" s="10"/>
      <c r="L83" s="10"/>
      <c r="M83" s="10"/>
      <c r="N83" s="10"/>
      <c r="O83" s="10"/>
      <c r="P83" s="10"/>
      <c r="Q83" s="10"/>
      <c r="R83" s="10"/>
      <c r="S83" s="10"/>
      <c r="T83" s="10"/>
      <c r="U83" s="10"/>
      <c r="V83" s="10"/>
      <c r="W83" s="10"/>
      <c r="X83" s="10"/>
      <c r="Y83" s="10"/>
      <c r="Z83" s="13"/>
    </row>
    <row r="84" spans="2:26" x14ac:dyDescent="0.25">
      <c r="B84" s="14"/>
      <c r="C84" s="10"/>
      <c r="D84" s="10"/>
      <c r="E84" s="10"/>
      <c r="F84" s="10"/>
      <c r="G84" s="10"/>
      <c r="H84" s="10"/>
      <c r="I84" s="10"/>
      <c r="J84" s="10"/>
      <c r="K84" s="10"/>
      <c r="L84" s="10"/>
      <c r="M84" s="10"/>
      <c r="N84" s="10"/>
      <c r="O84" s="10"/>
      <c r="P84" s="10"/>
      <c r="Q84" s="10"/>
      <c r="R84" s="10"/>
      <c r="S84" s="10"/>
      <c r="T84" s="10"/>
      <c r="U84" s="10"/>
      <c r="V84" s="10"/>
      <c r="W84" s="10"/>
      <c r="X84" s="10"/>
      <c r="Y84" s="10"/>
      <c r="Z84" s="13"/>
    </row>
    <row r="85" spans="2:26" x14ac:dyDescent="0.25">
      <c r="B85" s="14"/>
      <c r="C85" s="10"/>
      <c r="D85" s="25" t="s">
        <v>234</v>
      </c>
      <c r="E85" s="10"/>
      <c r="F85" s="10"/>
      <c r="G85" s="10"/>
      <c r="H85" s="10"/>
      <c r="I85" s="10"/>
      <c r="J85" s="10"/>
      <c r="K85" s="10"/>
      <c r="L85" s="10"/>
      <c r="M85" s="10"/>
      <c r="N85" s="10"/>
      <c r="O85" s="10"/>
      <c r="P85" s="10"/>
      <c r="Q85" s="10"/>
      <c r="R85" s="10"/>
      <c r="S85" s="10"/>
      <c r="T85" s="10"/>
      <c r="U85" s="10"/>
      <c r="V85" s="10"/>
      <c r="W85" s="10"/>
      <c r="X85" s="10"/>
      <c r="Y85" s="10"/>
      <c r="Z85" s="13"/>
    </row>
    <row r="86" spans="2:26" x14ac:dyDescent="0.25">
      <c r="B86" s="14"/>
      <c r="C86" s="10"/>
      <c r="D86" s="10"/>
      <c r="E86" s="10"/>
      <c r="F86" s="10"/>
      <c r="G86" s="10"/>
      <c r="H86" s="10"/>
      <c r="I86" s="10"/>
      <c r="J86" s="10"/>
      <c r="K86" s="10"/>
      <c r="L86" s="10"/>
      <c r="M86" s="10"/>
      <c r="N86" s="10"/>
      <c r="O86" s="10"/>
      <c r="P86" s="10"/>
      <c r="Q86" s="10"/>
      <c r="R86" s="10"/>
      <c r="S86" s="10"/>
      <c r="T86" s="10"/>
      <c r="U86" s="10"/>
      <c r="V86" s="10"/>
      <c r="W86" s="10"/>
      <c r="X86" s="10"/>
      <c r="Y86" s="10"/>
      <c r="Z86" s="13"/>
    </row>
    <row r="87" spans="2:26" x14ac:dyDescent="0.25">
      <c r="B87" s="14"/>
      <c r="C87" s="10"/>
      <c r="D87" s="10"/>
      <c r="E87" s="10"/>
      <c r="F87" s="10"/>
      <c r="G87" s="10"/>
      <c r="H87" s="10"/>
      <c r="I87" s="10"/>
      <c r="J87" s="10"/>
      <c r="K87" s="10"/>
      <c r="L87" s="10"/>
      <c r="M87" s="10"/>
      <c r="N87" s="10"/>
      <c r="O87" s="10"/>
      <c r="P87" s="10"/>
      <c r="Q87" s="10"/>
      <c r="R87" s="10"/>
      <c r="S87" s="10"/>
      <c r="T87" s="10"/>
      <c r="U87" s="10"/>
      <c r="V87" s="10"/>
      <c r="W87" s="10"/>
      <c r="X87" s="10"/>
      <c r="Y87" s="10"/>
      <c r="Z87" s="13"/>
    </row>
    <row r="88" spans="2:26" x14ac:dyDescent="0.25">
      <c r="B88" s="14"/>
      <c r="C88" s="10"/>
      <c r="D88" s="10"/>
      <c r="E88" s="10"/>
      <c r="F88" s="10"/>
      <c r="G88" s="10"/>
      <c r="H88" s="10"/>
      <c r="I88" s="10"/>
      <c r="J88" s="10"/>
      <c r="K88" s="10"/>
      <c r="L88" s="10"/>
      <c r="M88" s="10"/>
      <c r="N88" s="10"/>
      <c r="O88" s="10"/>
      <c r="P88" s="10"/>
      <c r="Q88" s="10"/>
      <c r="R88" s="10"/>
      <c r="S88" s="10"/>
      <c r="T88" s="10"/>
      <c r="U88" s="10"/>
      <c r="V88" s="10"/>
      <c r="W88" s="10"/>
      <c r="X88" s="10"/>
      <c r="Y88" s="10"/>
      <c r="Z88" s="13"/>
    </row>
    <row r="89" spans="2:26" x14ac:dyDescent="0.25">
      <c r="B89" s="14"/>
      <c r="C89" s="10"/>
      <c r="D89" s="10"/>
      <c r="E89" s="10"/>
      <c r="F89" s="10"/>
      <c r="G89" s="10"/>
      <c r="H89" s="10"/>
      <c r="I89" s="10"/>
      <c r="J89" s="10"/>
      <c r="K89" s="10"/>
      <c r="L89" s="10"/>
      <c r="M89" s="10"/>
      <c r="N89" s="10"/>
      <c r="O89" s="10"/>
      <c r="P89" s="10"/>
      <c r="Q89" s="10"/>
      <c r="R89" s="10"/>
      <c r="S89" s="10"/>
      <c r="T89" s="10"/>
      <c r="U89" s="10"/>
      <c r="V89" s="10"/>
      <c r="W89" s="10"/>
      <c r="X89" s="10"/>
      <c r="Y89" s="10"/>
      <c r="Z89" s="13"/>
    </row>
    <row r="90" spans="2:26" x14ac:dyDescent="0.25">
      <c r="B90" s="14"/>
      <c r="C90" s="10"/>
      <c r="D90" s="10"/>
      <c r="E90" s="10"/>
      <c r="F90" s="10"/>
      <c r="G90" s="10"/>
      <c r="H90" s="10"/>
      <c r="I90" s="10"/>
      <c r="J90" s="10"/>
      <c r="K90" s="10"/>
      <c r="L90" s="10"/>
      <c r="M90" s="10"/>
      <c r="N90" s="10"/>
      <c r="O90" s="10"/>
      <c r="P90" s="10"/>
      <c r="Q90" s="10"/>
      <c r="R90" s="10"/>
      <c r="S90" s="10"/>
      <c r="T90" s="10"/>
      <c r="U90" s="10"/>
      <c r="V90" s="10"/>
      <c r="W90" s="10"/>
      <c r="X90" s="10"/>
      <c r="Y90" s="10"/>
      <c r="Z90" s="13"/>
    </row>
    <row r="91" spans="2:26" x14ac:dyDescent="0.25">
      <c r="B91" s="14"/>
      <c r="C91" s="10"/>
      <c r="D91" s="10"/>
      <c r="E91" s="10"/>
      <c r="F91" s="10"/>
      <c r="G91" s="10"/>
      <c r="H91" s="10"/>
      <c r="I91" s="10"/>
      <c r="J91" s="10"/>
      <c r="K91" s="10"/>
      <c r="L91" s="10"/>
      <c r="M91" s="10"/>
      <c r="N91" s="10"/>
      <c r="O91" s="10"/>
      <c r="P91" s="10"/>
      <c r="Q91" s="10"/>
      <c r="R91" s="10"/>
      <c r="S91" s="10"/>
      <c r="T91" s="10"/>
      <c r="U91" s="10"/>
      <c r="V91" s="10"/>
      <c r="W91" s="10"/>
      <c r="X91" s="10"/>
      <c r="Y91" s="10"/>
      <c r="Z91" s="13"/>
    </row>
    <row r="92" spans="2:26" x14ac:dyDescent="0.25">
      <c r="B92" s="14"/>
      <c r="C92" s="10"/>
      <c r="D92" s="10"/>
      <c r="E92" s="10"/>
      <c r="F92" s="10"/>
      <c r="G92" s="10"/>
      <c r="H92" s="10"/>
      <c r="I92" s="10"/>
      <c r="J92" s="10"/>
      <c r="K92" s="10"/>
      <c r="L92" s="10"/>
      <c r="M92" s="10"/>
      <c r="N92" s="10"/>
      <c r="O92" s="10"/>
      <c r="P92" s="10"/>
      <c r="Q92" s="10"/>
      <c r="R92" s="10"/>
      <c r="S92" s="10"/>
      <c r="T92" s="10"/>
      <c r="U92" s="10"/>
      <c r="V92" s="10"/>
      <c r="W92" s="10"/>
      <c r="X92" s="10"/>
      <c r="Y92" s="10"/>
      <c r="Z92" s="13"/>
    </row>
    <row r="93" spans="2:26" x14ac:dyDescent="0.25">
      <c r="B93" s="14"/>
      <c r="C93" s="10"/>
      <c r="D93" s="10"/>
      <c r="E93" s="10"/>
      <c r="F93" s="10"/>
      <c r="G93" s="10"/>
      <c r="H93" s="10"/>
      <c r="I93" s="10"/>
      <c r="J93" s="10"/>
      <c r="K93" s="10"/>
      <c r="L93" s="10"/>
      <c r="M93" s="10"/>
      <c r="N93" s="10"/>
      <c r="O93" s="10"/>
      <c r="P93" s="10"/>
      <c r="Q93" s="10"/>
      <c r="R93" s="10"/>
      <c r="S93" s="10"/>
      <c r="T93" s="10"/>
      <c r="U93" s="10"/>
      <c r="V93" s="10"/>
      <c r="W93" s="10"/>
      <c r="X93" s="10"/>
      <c r="Y93" s="10"/>
      <c r="Z93" s="13"/>
    </row>
    <row r="94" spans="2:26" x14ac:dyDescent="0.25">
      <c r="B94" s="14"/>
      <c r="C94" s="10"/>
      <c r="D94" s="10"/>
      <c r="E94" s="10"/>
      <c r="F94" s="10"/>
      <c r="G94" s="10"/>
      <c r="H94" s="10"/>
      <c r="I94" s="10"/>
      <c r="J94" s="10"/>
      <c r="K94" s="10"/>
      <c r="L94" s="10"/>
      <c r="M94" s="10"/>
      <c r="N94" s="10"/>
      <c r="O94" s="10"/>
      <c r="P94" s="10"/>
      <c r="Q94" s="10"/>
      <c r="R94" s="10"/>
      <c r="S94" s="10"/>
      <c r="T94" s="10"/>
      <c r="U94" s="10"/>
      <c r="V94" s="10"/>
      <c r="W94" s="10"/>
      <c r="X94" s="10"/>
      <c r="Y94" s="10"/>
      <c r="Z94" s="13"/>
    </row>
    <row r="95" spans="2:26" x14ac:dyDescent="0.25">
      <c r="B95" s="14"/>
      <c r="C95" s="10"/>
      <c r="D95" s="10"/>
      <c r="E95" s="10"/>
      <c r="F95" s="10"/>
      <c r="G95" s="10"/>
      <c r="H95" s="10"/>
      <c r="I95" s="10"/>
      <c r="J95" s="10"/>
      <c r="K95" s="10"/>
      <c r="L95" s="10"/>
      <c r="M95" s="10"/>
      <c r="N95" s="10"/>
      <c r="O95" s="10"/>
      <c r="P95" s="10"/>
      <c r="Q95" s="10"/>
      <c r="R95" s="10"/>
      <c r="S95" s="10"/>
      <c r="T95" s="10"/>
      <c r="U95" s="10"/>
      <c r="V95" s="10"/>
      <c r="W95" s="10"/>
      <c r="X95" s="10"/>
      <c r="Y95" s="10"/>
      <c r="Z95" s="13"/>
    </row>
    <row r="96" spans="2:26" x14ac:dyDescent="0.25">
      <c r="B96" s="14"/>
      <c r="C96" s="10"/>
      <c r="D96" s="10"/>
      <c r="E96" s="10"/>
      <c r="F96" s="10"/>
      <c r="G96" s="10"/>
      <c r="H96" s="10"/>
      <c r="I96" s="10"/>
      <c r="J96" s="10"/>
      <c r="K96" s="10"/>
      <c r="L96" s="10"/>
      <c r="M96" s="10"/>
      <c r="N96" s="10"/>
      <c r="O96" s="10"/>
      <c r="P96" s="10"/>
      <c r="Q96" s="10"/>
      <c r="R96" s="10"/>
      <c r="S96" s="10"/>
      <c r="T96" s="10"/>
      <c r="U96" s="10"/>
      <c r="V96" s="10"/>
      <c r="W96" s="10"/>
      <c r="X96" s="10"/>
      <c r="Y96" s="10"/>
      <c r="Z96" s="13"/>
    </row>
    <row r="97" spans="2:26" x14ac:dyDescent="0.25">
      <c r="B97" s="14"/>
      <c r="C97" s="10"/>
      <c r="D97" s="10"/>
      <c r="E97" s="10"/>
      <c r="F97" s="10"/>
      <c r="G97" s="10"/>
      <c r="H97" s="10"/>
      <c r="I97" s="10"/>
      <c r="J97" s="10"/>
      <c r="K97" s="10"/>
      <c r="L97" s="10"/>
      <c r="M97" s="10"/>
      <c r="N97" s="10"/>
      <c r="O97" s="10"/>
      <c r="P97" s="10"/>
      <c r="Q97" s="10"/>
      <c r="R97" s="10"/>
      <c r="S97" s="10"/>
      <c r="T97" s="10"/>
      <c r="U97" s="10"/>
      <c r="V97" s="10"/>
      <c r="W97" s="10"/>
      <c r="X97" s="10"/>
      <c r="Y97" s="10"/>
      <c r="Z97" s="13"/>
    </row>
    <row r="98" spans="2:26" x14ac:dyDescent="0.25">
      <c r="B98" s="14"/>
      <c r="C98" s="10"/>
      <c r="D98" s="10"/>
      <c r="E98" s="10"/>
      <c r="F98" s="10"/>
      <c r="G98" s="10"/>
      <c r="H98" s="10"/>
      <c r="I98" s="10"/>
      <c r="J98" s="10"/>
      <c r="K98" s="10"/>
      <c r="L98" s="10"/>
      <c r="M98" s="10"/>
      <c r="N98" s="10"/>
      <c r="O98" s="10"/>
      <c r="P98" s="10"/>
      <c r="Q98" s="10"/>
      <c r="R98" s="10"/>
      <c r="S98" s="10"/>
      <c r="T98" s="10"/>
      <c r="U98" s="10"/>
      <c r="V98" s="10"/>
      <c r="W98" s="10"/>
      <c r="X98" s="10"/>
      <c r="Y98" s="10"/>
      <c r="Z98" s="13"/>
    </row>
    <row r="99" spans="2:26" x14ac:dyDescent="0.25">
      <c r="B99" s="14"/>
      <c r="C99" s="10"/>
      <c r="D99" s="10"/>
      <c r="E99" s="10"/>
      <c r="F99" s="10"/>
      <c r="G99" s="10"/>
      <c r="H99" s="10"/>
      <c r="I99" s="10"/>
      <c r="J99" s="10"/>
      <c r="K99" s="10"/>
      <c r="L99" s="10"/>
      <c r="M99" s="10"/>
      <c r="N99" s="10"/>
      <c r="O99" s="10"/>
      <c r="P99" s="10"/>
      <c r="Q99" s="10"/>
      <c r="R99" s="10"/>
      <c r="S99" s="10"/>
      <c r="T99" s="10"/>
      <c r="U99" s="10"/>
      <c r="V99" s="10"/>
      <c r="W99" s="10"/>
      <c r="X99" s="10"/>
      <c r="Y99" s="10"/>
      <c r="Z99" s="13"/>
    </row>
    <row r="100" spans="2:26" x14ac:dyDescent="0.25">
      <c r="B100" s="14"/>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3"/>
    </row>
    <row r="101" spans="2:26" x14ac:dyDescent="0.25">
      <c r="B101" s="14"/>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3"/>
    </row>
    <row r="102" spans="2:26" x14ac:dyDescent="0.25">
      <c r="B102" s="14"/>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3"/>
    </row>
    <row r="103" spans="2:26" x14ac:dyDescent="0.25">
      <c r="B103" s="14"/>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3"/>
    </row>
    <row r="104" spans="2:26" x14ac:dyDescent="0.25">
      <c r="B104" s="14"/>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3"/>
    </row>
    <row r="105" spans="2:26" x14ac:dyDescent="0.25">
      <c r="B105" s="14"/>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3"/>
    </row>
    <row r="106" spans="2:26" x14ac:dyDescent="0.25">
      <c r="B106" s="14"/>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3"/>
    </row>
    <row r="107" spans="2:26" x14ac:dyDescent="0.25">
      <c r="B107" s="14"/>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3"/>
    </row>
    <row r="108" spans="2:26" x14ac:dyDescent="0.25">
      <c r="B108" s="14"/>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3"/>
    </row>
    <row r="109" spans="2:26" x14ac:dyDescent="0.25">
      <c r="B109" s="14"/>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3"/>
    </row>
    <row r="110" spans="2:26" x14ac:dyDescent="0.25">
      <c r="B110" s="14"/>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3"/>
    </row>
    <row r="111" spans="2:26" ht="6.75" customHeight="1" x14ac:dyDescent="0.25">
      <c r="B111" s="14"/>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3"/>
    </row>
    <row r="112" spans="2:26" ht="18.75" x14ac:dyDescent="0.3">
      <c r="B112" s="14" t="s">
        <v>207</v>
      </c>
      <c r="C112" s="10"/>
      <c r="D112" s="10"/>
      <c r="E112" s="10"/>
      <c r="F112" s="10"/>
      <c r="G112" s="10"/>
      <c r="H112" s="10"/>
      <c r="I112" s="10"/>
      <c r="J112" s="10"/>
      <c r="K112" s="10"/>
      <c r="L112" s="10"/>
      <c r="M112" s="90" t="s">
        <v>28</v>
      </c>
      <c r="N112" s="10"/>
      <c r="O112" s="10"/>
      <c r="P112" s="10"/>
      <c r="Q112" s="10"/>
      <c r="R112" s="10"/>
      <c r="S112" s="10"/>
      <c r="T112" s="10"/>
      <c r="U112" s="10"/>
      <c r="V112" s="10"/>
      <c r="W112" s="10"/>
      <c r="X112" s="10"/>
      <c r="Y112" s="10"/>
      <c r="Z112" s="13"/>
    </row>
    <row r="113" spans="2:26" ht="29.25" customHeight="1" x14ac:dyDescent="0.35">
      <c r="B113" s="14" t="s">
        <v>228</v>
      </c>
      <c r="C113" s="10"/>
      <c r="D113" s="10"/>
      <c r="E113" s="10"/>
      <c r="F113" s="10"/>
      <c r="G113" s="10"/>
      <c r="H113" s="10"/>
      <c r="I113" s="10"/>
      <c r="J113" s="10"/>
      <c r="K113" s="10"/>
      <c r="L113" s="10"/>
      <c r="M113" s="147" t="s">
        <v>227</v>
      </c>
      <c r="N113" s="147"/>
      <c r="O113" s="147"/>
      <c r="P113" s="147"/>
      <c r="Q113" s="147"/>
      <c r="R113" s="147"/>
      <c r="S113" s="147"/>
      <c r="T113" s="147"/>
      <c r="U113" s="147"/>
      <c r="V113" s="147"/>
      <c r="W113" s="147"/>
      <c r="X113" s="147"/>
      <c r="Y113" s="147"/>
      <c r="Z113" s="148"/>
    </row>
    <row r="114" spans="2:26" ht="8.25" customHeight="1" x14ac:dyDescent="0.25">
      <c r="B114" s="14"/>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3"/>
    </row>
    <row r="115" spans="2:26" ht="30" customHeight="1" x14ac:dyDescent="0.25">
      <c r="B115" s="12"/>
      <c r="C115" s="10"/>
      <c r="D115" s="10"/>
      <c r="E115" s="10"/>
      <c r="F115" s="10"/>
      <c r="G115" s="10"/>
      <c r="H115" s="10"/>
      <c r="I115" s="10"/>
      <c r="J115" s="10"/>
      <c r="K115" s="10"/>
      <c r="L115" s="10"/>
      <c r="M115" s="147" t="s">
        <v>212</v>
      </c>
      <c r="N115" s="147"/>
      <c r="O115" s="147"/>
      <c r="P115" s="147"/>
      <c r="Q115" s="147"/>
      <c r="R115" s="147"/>
      <c r="S115" s="147"/>
      <c r="T115" s="147"/>
      <c r="U115" s="147"/>
      <c r="V115" s="147"/>
      <c r="W115" s="147"/>
      <c r="X115" s="147"/>
      <c r="Y115" s="147"/>
      <c r="Z115" s="148"/>
    </row>
    <row r="116" spans="2:26" x14ac:dyDescent="0.25">
      <c r="B116" s="12" t="s">
        <v>27</v>
      </c>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3"/>
    </row>
    <row r="117" spans="2:26" ht="32.25" customHeight="1" x14ac:dyDescent="0.25">
      <c r="B117" s="146" t="s">
        <v>237</v>
      </c>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8"/>
    </row>
    <row r="118" spans="2:26" x14ac:dyDescent="0.25">
      <c r="B118" s="14" t="s">
        <v>244</v>
      </c>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3"/>
    </row>
    <row r="119" spans="2:26" ht="8.25" customHeight="1" thickBot="1" x14ac:dyDescent="0.3">
      <c r="B119" s="15"/>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7"/>
    </row>
  </sheetData>
  <mergeCells count="16">
    <mergeCell ref="B117:Z117"/>
    <mergeCell ref="M113:Z113"/>
    <mergeCell ref="M115:Z115"/>
    <mergeCell ref="B8:Z8"/>
    <mergeCell ref="C6:Y6"/>
    <mergeCell ref="Y10:Z10"/>
    <mergeCell ref="B2:Z2"/>
    <mergeCell ref="C3:Y4"/>
    <mergeCell ref="C5:Y5"/>
    <mergeCell ref="D38:J38"/>
    <mergeCell ref="L38:R38"/>
    <mergeCell ref="T38:Z38"/>
    <mergeCell ref="D18:J18"/>
    <mergeCell ref="L18:R18"/>
    <mergeCell ref="T18:Z18"/>
    <mergeCell ref="C7:W7"/>
  </mergeCells>
  <hyperlinks>
    <hyperlink ref="Y10" location="'Contents &amp; guidance'!A1" display="Back to front page"/>
    <hyperlink ref="Y57" location="Front!A1" display="Back to front page"/>
  </hyperlinks>
  <printOptions horizontalCentered="1"/>
  <pageMargins left="0.11811023622047245" right="0.11811023622047245" top="0.15748031496062992" bottom="0.19685039370078741" header="0" footer="0"/>
  <pageSetup paperSize="9" scale="58" fitToHeight="2" orientation="landscape" horizontalDpi="1200" verticalDpi="1200" r:id="rId1"/>
  <headerFooter>
    <oddFooter>Page &amp;P of &amp;N</oddFooter>
  </headerFooter>
  <rowBreaks count="1" manualBreakCount="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List Box 1">
              <controlPr defaultSize="0" autoLine="0" autoPict="0">
                <anchor moveWithCells="1">
                  <from>
                    <xdr:col>5</xdr:col>
                    <xdr:colOff>0</xdr:colOff>
                    <xdr:row>12</xdr:row>
                    <xdr:rowOff>247650</xdr:rowOff>
                  </from>
                  <to>
                    <xdr:col>9</xdr:col>
                    <xdr:colOff>781050</xdr:colOff>
                    <xdr:row>16</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49"/>
  <sheetViews>
    <sheetView zoomScale="80" zoomScaleNormal="80" workbookViewId="0">
      <selection activeCell="B14" sqref="B14"/>
    </sheetView>
  </sheetViews>
  <sheetFormatPr defaultRowHeight="15" x14ac:dyDescent="0.25"/>
  <cols>
    <col min="1" max="1" width="2" style="1" customWidth="1"/>
    <col min="2" max="2" width="33.7109375" style="1" customWidth="1"/>
    <col min="3" max="3" width="0.85546875" style="1" customWidth="1"/>
    <col min="4" max="7" width="10" style="1" customWidth="1"/>
    <col min="8" max="8" width="12.85546875" style="1" customWidth="1"/>
    <col min="9" max="9" width="0.85546875" style="1" customWidth="1"/>
    <col min="10" max="13" width="10" style="1" customWidth="1"/>
    <col min="14" max="14" width="12.85546875" style="1" customWidth="1"/>
    <col min="15" max="15" width="0.85546875" style="1" customWidth="1"/>
    <col min="16" max="19" width="10" style="1" customWidth="1"/>
    <col min="20" max="20" width="12.85546875" style="1" customWidth="1"/>
    <col min="21" max="43" width="9.140625" style="1"/>
    <col min="44" max="44" width="10.85546875" style="1" customWidth="1"/>
    <col min="45" max="16384" width="9.140625" style="1"/>
  </cols>
  <sheetData>
    <row r="1" spans="2:26" ht="7.5" customHeight="1" thickBot="1" x14ac:dyDescent="0.3"/>
    <row r="2" spans="2:26" ht="12" customHeight="1" x14ac:dyDescent="0.25">
      <c r="B2" s="136"/>
      <c r="C2" s="137"/>
      <c r="D2" s="137"/>
      <c r="E2" s="137"/>
      <c r="F2" s="137"/>
      <c r="G2" s="137"/>
      <c r="H2" s="137"/>
      <c r="I2" s="137"/>
      <c r="J2" s="137"/>
      <c r="K2" s="137"/>
      <c r="L2" s="137"/>
      <c r="M2" s="137"/>
      <c r="N2" s="137"/>
      <c r="O2" s="137"/>
      <c r="P2" s="137"/>
      <c r="Q2" s="137"/>
      <c r="R2" s="137"/>
      <c r="S2" s="137"/>
      <c r="T2" s="138"/>
    </row>
    <row r="3" spans="2:26" ht="15" customHeight="1" x14ac:dyDescent="0.25">
      <c r="B3" s="12"/>
      <c r="C3" s="139" t="s">
        <v>192</v>
      </c>
      <c r="D3" s="139"/>
      <c r="E3" s="139"/>
      <c r="F3" s="139"/>
      <c r="G3" s="139"/>
      <c r="H3" s="139"/>
      <c r="I3" s="139"/>
      <c r="J3" s="139"/>
      <c r="K3" s="139"/>
      <c r="L3" s="139"/>
      <c r="M3" s="139"/>
      <c r="N3" s="139"/>
      <c r="O3" s="139"/>
      <c r="P3" s="139"/>
      <c r="Q3" s="139"/>
      <c r="R3" s="139"/>
      <c r="S3" s="139"/>
      <c r="T3" s="13"/>
    </row>
    <row r="4" spans="2:26" ht="15" customHeight="1" x14ac:dyDescent="0.25">
      <c r="B4" s="12"/>
      <c r="C4" s="139"/>
      <c r="D4" s="139"/>
      <c r="E4" s="139"/>
      <c r="F4" s="139"/>
      <c r="G4" s="139"/>
      <c r="H4" s="139"/>
      <c r="I4" s="139"/>
      <c r="J4" s="139"/>
      <c r="K4" s="139"/>
      <c r="L4" s="139"/>
      <c r="M4" s="139"/>
      <c r="N4" s="139"/>
      <c r="O4" s="139"/>
      <c r="P4" s="139"/>
      <c r="Q4" s="139"/>
      <c r="R4" s="139"/>
      <c r="S4" s="139"/>
      <c r="T4" s="13"/>
    </row>
    <row r="5" spans="2:26" ht="23.25" x14ac:dyDescent="0.35">
      <c r="B5" s="12"/>
      <c r="C5" s="140" t="s">
        <v>193</v>
      </c>
      <c r="D5" s="140"/>
      <c r="E5" s="140"/>
      <c r="F5" s="140"/>
      <c r="G5" s="140"/>
      <c r="H5" s="140"/>
      <c r="I5" s="140"/>
      <c r="J5" s="140"/>
      <c r="K5" s="140"/>
      <c r="L5" s="140"/>
      <c r="M5" s="140"/>
      <c r="N5" s="140"/>
      <c r="O5" s="140"/>
      <c r="P5" s="140"/>
      <c r="Q5" s="140"/>
      <c r="R5" s="140"/>
      <c r="S5" s="140"/>
      <c r="T5" s="13"/>
    </row>
    <row r="6" spans="2:26" ht="15.75" x14ac:dyDescent="0.25">
      <c r="B6" s="12"/>
      <c r="C6" s="141" t="s">
        <v>250</v>
      </c>
      <c r="D6" s="141"/>
      <c r="E6" s="141"/>
      <c r="F6" s="141"/>
      <c r="G6" s="141"/>
      <c r="H6" s="141"/>
      <c r="I6" s="141"/>
      <c r="J6" s="141"/>
      <c r="K6" s="141"/>
      <c r="L6" s="141"/>
      <c r="M6" s="141"/>
      <c r="N6" s="141"/>
      <c r="O6" s="141"/>
      <c r="P6" s="141"/>
      <c r="Q6" s="141"/>
      <c r="R6" s="141"/>
      <c r="S6" s="141"/>
      <c r="T6" s="13"/>
    </row>
    <row r="7" spans="2:26" ht="18" customHeight="1" x14ac:dyDescent="0.3">
      <c r="B7" s="157"/>
      <c r="C7" s="158"/>
      <c r="D7" s="158"/>
      <c r="E7" s="158"/>
      <c r="F7" s="158"/>
      <c r="G7" s="158"/>
      <c r="H7" s="158"/>
      <c r="I7" s="158"/>
      <c r="J7" s="158"/>
      <c r="K7" s="158"/>
      <c r="L7" s="158"/>
      <c r="M7" s="158"/>
      <c r="N7" s="158"/>
      <c r="O7" s="158"/>
      <c r="P7" s="158"/>
      <c r="Q7" s="158"/>
      <c r="R7" s="158"/>
      <c r="S7" s="158"/>
      <c r="T7" s="159"/>
      <c r="U7" s="130"/>
      <c r="V7" s="130"/>
    </row>
    <row r="8" spans="2:26" ht="12" customHeight="1" x14ac:dyDescent="0.25">
      <c r="B8" s="133"/>
      <c r="C8" s="134"/>
      <c r="D8" s="134"/>
      <c r="E8" s="134"/>
      <c r="F8" s="134"/>
      <c r="G8" s="134"/>
      <c r="H8" s="134"/>
      <c r="I8" s="134"/>
      <c r="J8" s="134"/>
      <c r="K8" s="134"/>
      <c r="L8" s="134"/>
      <c r="M8" s="134"/>
      <c r="N8" s="134"/>
      <c r="O8" s="134"/>
      <c r="P8" s="134"/>
      <c r="Q8" s="134"/>
      <c r="R8" s="134"/>
      <c r="S8" s="134"/>
      <c r="T8" s="135"/>
    </row>
    <row r="9" spans="2:26" ht="7.5" customHeight="1" x14ac:dyDescent="0.25">
      <c r="B9" s="14"/>
      <c r="C9" s="10"/>
      <c r="D9" s="10"/>
      <c r="E9" s="10"/>
      <c r="F9" s="10"/>
      <c r="G9" s="10"/>
      <c r="H9" s="10"/>
      <c r="I9" s="10"/>
      <c r="J9" s="10"/>
      <c r="K9" s="10"/>
      <c r="L9" s="10"/>
      <c r="M9" s="10"/>
      <c r="N9" s="10"/>
      <c r="O9" s="10"/>
      <c r="P9" s="10"/>
      <c r="Q9" s="10"/>
      <c r="R9" s="10"/>
      <c r="S9" s="10"/>
      <c r="T9" s="13"/>
    </row>
    <row r="10" spans="2:26" ht="23.25" x14ac:dyDescent="0.3">
      <c r="B10" s="18" t="s">
        <v>223</v>
      </c>
      <c r="C10" s="10"/>
      <c r="D10" s="10"/>
      <c r="E10" s="10"/>
      <c r="F10" s="10"/>
      <c r="G10" s="10"/>
      <c r="H10" s="10"/>
      <c r="I10" s="10"/>
      <c r="J10" s="10"/>
      <c r="K10" s="10"/>
      <c r="L10" s="10"/>
      <c r="M10" s="10"/>
      <c r="N10" s="10"/>
      <c r="O10" s="10"/>
      <c r="P10" s="10"/>
      <c r="Q10" s="10"/>
      <c r="R10" s="10"/>
      <c r="S10" s="10"/>
      <c r="T10" s="13"/>
    </row>
    <row r="11" spans="2:26" x14ac:dyDescent="0.25">
      <c r="B11" s="75" t="s">
        <v>214</v>
      </c>
      <c r="C11" s="10"/>
      <c r="D11" s="10"/>
      <c r="E11" s="10"/>
      <c r="F11" s="10"/>
      <c r="G11" s="10"/>
      <c r="H11" s="10"/>
      <c r="I11" s="10"/>
      <c r="J11" s="10"/>
      <c r="K11" s="10"/>
      <c r="L11" s="10"/>
      <c r="M11" s="73"/>
      <c r="N11" s="10"/>
      <c r="O11" s="10"/>
      <c r="P11" s="10"/>
      <c r="Q11" s="10"/>
      <c r="R11" s="10"/>
      <c r="S11" s="10"/>
      <c r="T11" s="13"/>
    </row>
    <row r="12" spans="2:26" x14ac:dyDescent="0.25">
      <c r="B12" s="75" t="s">
        <v>242</v>
      </c>
      <c r="C12" s="10"/>
      <c r="D12" s="10"/>
      <c r="E12" s="10"/>
      <c r="F12" s="10"/>
      <c r="G12" s="10"/>
      <c r="H12" s="10"/>
      <c r="I12" s="10"/>
      <c r="J12" s="10"/>
      <c r="K12" s="10"/>
      <c r="L12" s="10"/>
      <c r="M12" s="73"/>
      <c r="N12" s="10"/>
      <c r="O12" s="10"/>
      <c r="P12" s="10"/>
      <c r="Q12" s="10"/>
      <c r="R12" s="10"/>
      <c r="S12" s="144" t="s">
        <v>0</v>
      </c>
      <c r="T12" s="145"/>
    </row>
    <row r="13" spans="2:26" x14ac:dyDescent="0.25">
      <c r="B13" s="14"/>
      <c r="C13" s="10"/>
      <c r="D13" s="10"/>
      <c r="E13" s="10"/>
      <c r="F13" s="10"/>
      <c r="G13" s="10"/>
      <c r="H13" s="10"/>
      <c r="I13" s="10"/>
      <c r="J13" s="10"/>
      <c r="K13" s="10"/>
      <c r="L13" s="10"/>
      <c r="M13" s="10"/>
      <c r="N13" s="10"/>
      <c r="O13" s="10"/>
      <c r="P13" s="10"/>
      <c r="Q13" s="10"/>
      <c r="R13" s="10"/>
      <c r="S13" s="10"/>
      <c r="T13" s="13"/>
    </row>
    <row r="14" spans="2:26" x14ac:dyDescent="0.25">
      <c r="B14" s="12" t="s">
        <v>4</v>
      </c>
      <c r="C14" s="10"/>
      <c r="D14" s="149" t="s">
        <v>254</v>
      </c>
      <c r="E14" s="149"/>
      <c r="F14" s="149"/>
      <c r="G14" s="149"/>
      <c r="H14" s="149"/>
      <c r="I14" s="10"/>
      <c r="J14" s="149" t="s">
        <v>255</v>
      </c>
      <c r="K14" s="149"/>
      <c r="L14" s="149"/>
      <c r="M14" s="149"/>
      <c r="N14" s="149"/>
      <c r="O14" s="10"/>
      <c r="P14" s="149" t="s">
        <v>258</v>
      </c>
      <c r="Q14" s="149"/>
      <c r="R14" s="149"/>
      <c r="S14" s="149"/>
      <c r="T14" s="163"/>
    </row>
    <row r="15" spans="2:26" x14ac:dyDescent="0.25">
      <c r="B15" s="20" t="s">
        <v>187</v>
      </c>
      <c r="C15" s="10"/>
      <c r="D15" s="27" t="s">
        <v>7</v>
      </c>
      <c r="E15" s="27" t="s">
        <v>8</v>
      </c>
      <c r="F15" s="27" t="s">
        <v>9</v>
      </c>
      <c r="G15" s="27" t="s">
        <v>10</v>
      </c>
      <c r="H15" s="27" t="s">
        <v>222</v>
      </c>
      <c r="I15" s="28"/>
      <c r="J15" s="27" t="s">
        <v>7</v>
      </c>
      <c r="K15" s="27" t="s">
        <v>8</v>
      </c>
      <c r="L15" s="27" t="s">
        <v>9</v>
      </c>
      <c r="M15" s="27" t="s">
        <v>10</v>
      </c>
      <c r="N15" s="27" t="s">
        <v>222</v>
      </c>
      <c r="O15" s="28"/>
      <c r="P15" s="27" t="s">
        <v>7</v>
      </c>
      <c r="Q15" s="27" t="s">
        <v>8</v>
      </c>
      <c r="R15" s="27" t="s">
        <v>9</v>
      </c>
      <c r="S15" s="27" t="s">
        <v>10</v>
      </c>
      <c r="T15" s="29" t="s">
        <v>222</v>
      </c>
    </row>
    <row r="16" spans="2:26" x14ac:dyDescent="0.25">
      <c r="B16" s="21" t="s">
        <v>188</v>
      </c>
      <c r="C16" s="10"/>
      <c r="D16" s="39">
        <v>21186</v>
      </c>
      <c r="E16" s="39">
        <v>17014</v>
      </c>
      <c r="F16" s="39">
        <v>38501</v>
      </c>
      <c r="G16" s="39">
        <v>42280</v>
      </c>
      <c r="H16" s="39">
        <f t="shared" ref="H16:H21" si="0">SUM(D16:G16)</f>
        <v>118981</v>
      </c>
      <c r="I16" s="28"/>
      <c r="J16" s="39">
        <v>20760</v>
      </c>
      <c r="K16" s="39">
        <v>17033</v>
      </c>
      <c r="L16" s="39">
        <v>41763</v>
      </c>
      <c r="M16" s="39">
        <v>51536</v>
      </c>
      <c r="N16" s="39">
        <f t="shared" ref="N16:N21" si="1">SUM(J16:M16)</f>
        <v>131092</v>
      </c>
      <c r="O16" s="28"/>
      <c r="P16" s="39">
        <v>41946</v>
      </c>
      <c r="Q16" s="39">
        <v>34047</v>
      </c>
      <c r="R16" s="39">
        <v>80264</v>
      </c>
      <c r="S16" s="39">
        <v>93816</v>
      </c>
      <c r="T16" s="40">
        <f t="shared" ref="T16:T21" si="2">SUM(P16:S16)</f>
        <v>250073</v>
      </c>
      <c r="V16" s="67"/>
      <c r="X16" s="67"/>
      <c r="Z16" s="67"/>
    </row>
    <row r="17" spans="2:44" x14ac:dyDescent="0.25">
      <c r="B17" s="65">
        <v>2</v>
      </c>
      <c r="C17" s="10"/>
      <c r="D17" s="41">
        <v>22027</v>
      </c>
      <c r="E17" s="41">
        <v>17676</v>
      </c>
      <c r="F17" s="41">
        <v>38462</v>
      </c>
      <c r="G17" s="41">
        <v>40930</v>
      </c>
      <c r="H17" s="41">
        <f t="shared" si="0"/>
        <v>119095</v>
      </c>
      <c r="I17" s="28"/>
      <c r="J17" s="41">
        <v>21819</v>
      </c>
      <c r="K17" s="41">
        <v>17682</v>
      </c>
      <c r="L17" s="41">
        <v>42510</v>
      </c>
      <c r="M17" s="41">
        <v>51317</v>
      </c>
      <c r="N17" s="41">
        <f t="shared" si="1"/>
        <v>133328</v>
      </c>
      <c r="O17" s="28"/>
      <c r="P17" s="41">
        <v>43846</v>
      </c>
      <c r="Q17" s="41">
        <v>35358</v>
      </c>
      <c r="R17" s="41">
        <v>80972</v>
      </c>
      <c r="S17" s="41">
        <v>92247</v>
      </c>
      <c r="T17" s="42">
        <f t="shared" si="2"/>
        <v>252423</v>
      </c>
      <c r="V17" s="67"/>
      <c r="X17" s="67"/>
      <c r="Z17" s="67"/>
    </row>
    <row r="18" spans="2:44" x14ac:dyDescent="0.25">
      <c r="B18" s="66">
        <v>3</v>
      </c>
      <c r="C18" s="10"/>
      <c r="D18" s="39">
        <v>20814</v>
      </c>
      <c r="E18" s="39">
        <v>15758</v>
      </c>
      <c r="F18" s="39">
        <v>34851</v>
      </c>
      <c r="G18" s="39">
        <v>36318</v>
      </c>
      <c r="H18" s="39">
        <f t="shared" si="0"/>
        <v>107741</v>
      </c>
      <c r="I18" s="28"/>
      <c r="J18" s="39">
        <v>20926</v>
      </c>
      <c r="K18" s="39">
        <v>16553</v>
      </c>
      <c r="L18" s="39">
        <v>40535</v>
      </c>
      <c r="M18" s="39">
        <v>47367</v>
      </c>
      <c r="N18" s="39">
        <f t="shared" si="1"/>
        <v>125381</v>
      </c>
      <c r="O18" s="28"/>
      <c r="P18" s="39">
        <v>41740</v>
      </c>
      <c r="Q18" s="39">
        <v>32311</v>
      </c>
      <c r="R18" s="39">
        <v>75386</v>
      </c>
      <c r="S18" s="39">
        <v>83685</v>
      </c>
      <c r="T18" s="40">
        <f t="shared" si="2"/>
        <v>233122</v>
      </c>
      <c r="V18" s="67"/>
      <c r="X18" s="67"/>
      <c r="Z18" s="67"/>
    </row>
    <row r="19" spans="2:44" x14ac:dyDescent="0.25">
      <c r="B19" s="65">
        <v>4</v>
      </c>
      <c r="C19" s="10"/>
      <c r="D19" s="41">
        <v>18541</v>
      </c>
      <c r="E19" s="41">
        <v>13853</v>
      </c>
      <c r="F19" s="41">
        <v>29727</v>
      </c>
      <c r="G19" s="41">
        <v>31121</v>
      </c>
      <c r="H19" s="41">
        <f t="shared" si="0"/>
        <v>93242</v>
      </c>
      <c r="I19" s="28"/>
      <c r="J19" s="41">
        <v>18956</v>
      </c>
      <c r="K19" s="41">
        <v>14910</v>
      </c>
      <c r="L19" s="41">
        <v>35568</v>
      </c>
      <c r="M19" s="41">
        <v>41507</v>
      </c>
      <c r="N19" s="41">
        <f t="shared" si="1"/>
        <v>110941</v>
      </c>
      <c r="O19" s="28"/>
      <c r="P19" s="41">
        <v>37497</v>
      </c>
      <c r="Q19" s="41">
        <v>28763</v>
      </c>
      <c r="R19" s="41">
        <v>65295</v>
      </c>
      <c r="S19" s="41">
        <v>72628</v>
      </c>
      <c r="T19" s="42">
        <f t="shared" si="2"/>
        <v>204183</v>
      </c>
      <c r="V19" s="67"/>
      <c r="X19" s="67"/>
      <c r="Z19" s="67"/>
    </row>
    <row r="20" spans="2:44" x14ac:dyDescent="0.25">
      <c r="B20" s="21" t="s">
        <v>189</v>
      </c>
      <c r="C20" s="10"/>
      <c r="D20" s="39">
        <v>16098</v>
      </c>
      <c r="E20" s="39">
        <v>11640</v>
      </c>
      <c r="F20" s="39">
        <v>25077</v>
      </c>
      <c r="G20" s="39">
        <v>25762</v>
      </c>
      <c r="H20" s="39">
        <f t="shared" si="0"/>
        <v>78577</v>
      </c>
      <c r="I20" s="28"/>
      <c r="J20" s="39">
        <v>16269</v>
      </c>
      <c r="K20" s="39">
        <v>12541</v>
      </c>
      <c r="L20" s="39">
        <v>28874</v>
      </c>
      <c r="M20" s="39">
        <v>34049</v>
      </c>
      <c r="N20" s="39">
        <f t="shared" si="1"/>
        <v>91733</v>
      </c>
      <c r="O20" s="28"/>
      <c r="P20" s="39">
        <v>32367</v>
      </c>
      <c r="Q20" s="39">
        <v>24181</v>
      </c>
      <c r="R20" s="39">
        <v>53951</v>
      </c>
      <c r="S20" s="39">
        <v>59811</v>
      </c>
      <c r="T20" s="40">
        <f t="shared" si="2"/>
        <v>170310</v>
      </c>
      <c r="V20" s="67"/>
      <c r="X20" s="67"/>
      <c r="Z20" s="67"/>
    </row>
    <row r="21" spans="2:44" x14ac:dyDescent="0.25">
      <c r="B21" s="20" t="s">
        <v>6</v>
      </c>
      <c r="C21" s="10"/>
      <c r="D21" s="59">
        <v>98666</v>
      </c>
      <c r="E21" s="59">
        <v>75941</v>
      </c>
      <c r="F21" s="59">
        <v>166618</v>
      </c>
      <c r="G21" s="59">
        <v>176411</v>
      </c>
      <c r="H21" s="59">
        <f t="shared" si="0"/>
        <v>517636</v>
      </c>
      <c r="I21" s="28"/>
      <c r="J21" s="59">
        <v>98730</v>
      </c>
      <c r="K21" s="59">
        <v>78719</v>
      </c>
      <c r="L21" s="59">
        <v>189250</v>
      </c>
      <c r="M21" s="59">
        <v>225776</v>
      </c>
      <c r="N21" s="59">
        <f t="shared" si="1"/>
        <v>592475</v>
      </c>
      <c r="O21" s="28"/>
      <c r="P21" s="59">
        <v>197396</v>
      </c>
      <c r="Q21" s="59">
        <v>154660</v>
      </c>
      <c r="R21" s="59">
        <v>355868</v>
      </c>
      <c r="S21" s="59">
        <v>402187</v>
      </c>
      <c r="T21" s="60">
        <f t="shared" si="2"/>
        <v>1110111</v>
      </c>
      <c r="V21" s="67"/>
      <c r="X21" s="67"/>
      <c r="Z21" s="67"/>
    </row>
    <row r="22" spans="2:44" x14ac:dyDescent="0.25">
      <c r="B22" s="14"/>
      <c r="C22" s="10"/>
      <c r="D22" s="10"/>
      <c r="E22" s="10"/>
      <c r="F22" s="10"/>
      <c r="G22" s="10"/>
      <c r="H22" s="10"/>
      <c r="I22" s="10"/>
      <c r="J22" s="10"/>
      <c r="K22" s="10"/>
      <c r="L22" s="10"/>
      <c r="M22" s="10"/>
      <c r="N22" s="10"/>
      <c r="O22" s="10"/>
      <c r="P22" s="10"/>
      <c r="Q22" s="10"/>
      <c r="R22" s="10"/>
      <c r="S22" s="10"/>
      <c r="T22" s="13"/>
      <c r="V22" s="67"/>
      <c r="W22" s="67"/>
      <c r="X22" s="67"/>
      <c r="Y22" s="67"/>
      <c r="Z22" s="67"/>
      <c r="AA22" s="67"/>
      <c r="AB22" s="67"/>
      <c r="AC22" s="67"/>
      <c r="AD22" s="67"/>
      <c r="AE22" s="67"/>
      <c r="AF22" s="67"/>
      <c r="AG22" s="67"/>
      <c r="AH22" s="67"/>
      <c r="AI22" s="67"/>
      <c r="AJ22" s="67"/>
      <c r="AK22" s="67"/>
      <c r="AL22" s="67"/>
      <c r="AM22" s="67"/>
      <c r="AN22" s="67"/>
      <c r="AO22" s="67"/>
      <c r="AP22" s="67"/>
      <c r="AQ22" s="67"/>
      <c r="AR22" s="67"/>
    </row>
    <row r="23" spans="2:44" x14ac:dyDescent="0.25">
      <c r="B23" s="14"/>
      <c r="C23" s="10"/>
      <c r="D23" s="10"/>
      <c r="E23" s="10"/>
      <c r="F23" s="10"/>
      <c r="G23" s="10"/>
      <c r="H23" s="10"/>
      <c r="I23" s="10"/>
      <c r="J23" s="10"/>
      <c r="K23" s="10"/>
      <c r="L23" s="10"/>
      <c r="M23" s="10"/>
      <c r="N23" s="10"/>
      <c r="O23" s="10"/>
      <c r="P23" s="10"/>
      <c r="Q23" s="10"/>
      <c r="R23" s="10"/>
      <c r="S23" s="10"/>
      <c r="T23" s="13"/>
      <c r="V23" s="71"/>
      <c r="W23" s="71"/>
      <c r="X23" s="71"/>
      <c r="Y23" s="71"/>
      <c r="Z23" s="71"/>
      <c r="AA23" s="71"/>
      <c r="AB23" s="71"/>
      <c r="AC23" s="71"/>
      <c r="AD23" s="71"/>
      <c r="AE23" s="71"/>
      <c r="AF23" s="71"/>
      <c r="AG23" s="71"/>
      <c r="AH23" s="71"/>
      <c r="AI23" s="71"/>
      <c r="AJ23" s="71"/>
      <c r="AK23" s="71"/>
      <c r="AL23" s="71"/>
      <c r="AM23" s="71"/>
      <c r="AN23" s="71"/>
      <c r="AO23" s="71"/>
      <c r="AP23" s="71"/>
      <c r="AQ23" s="71"/>
      <c r="AR23" s="71"/>
    </row>
    <row r="24" spans="2:44" x14ac:dyDescent="0.25">
      <c r="B24" s="12" t="s">
        <v>220</v>
      </c>
      <c r="C24" s="10"/>
      <c r="D24" s="149" t="s">
        <v>254</v>
      </c>
      <c r="E24" s="149"/>
      <c r="F24" s="149"/>
      <c r="G24" s="149"/>
      <c r="H24" s="149"/>
      <c r="I24" s="10"/>
      <c r="J24" s="149" t="s">
        <v>255</v>
      </c>
      <c r="K24" s="149"/>
      <c r="L24" s="149"/>
      <c r="M24" s="149"/>
      <c r="N24" s="149"/>
      <c r="O24" s="10"/>
      <c r="P24" s="149" t="s">
        <v>258</v>
      </c>
      <c r="Q24" s="149"/>
      <c r="R24" s="149"/>
      <c r="S24" s="149"/>
      <c r="T24" s="163"/>
      <c r="V24" s="71"/>
      <c r="W24" s="71"/>
      <c r="X24" s="71"/>
      <c r="Y24" s="71"/>
      <c r="Z24" s="71"/>
      <c r="AA24" s="71"/>
      <c r="AB24" s="71"/>
      <c r="AC24" s="71"/>
      <c r="AD24" s="71"/>
      <c r="AE24" s="71"/>
      <c r="AF24" s="71"/>
      <c r="AG24" s="71"/>
      <c r="AH24" s="71"/>
      <c r="AI24" s="71"/>
      <c r="AJ24" s="71"/>
      <c r="AK24" s="71"/>
      <c r="AL24" s="71"/>
      <c r="AM24" s="71"/>
      <c r="AN24" s="71"/>
      <c r="AO24" s="71"/>
      <c r="AP24" s="71"/>
      <c r="AQ24" s="71"/>
      <c r="AR24" s="71"/>
    </row>
    <row r="25" spans="2:44" x14ac:dyDescent="0.25">
      <c r="B25" s="20" t="s">
        <v>187</v>
      </c>
      <c r="C25" s="10"/>
      <c r="D25" s="27" t="s">
        <v>7</v>
      </c>
      <c r="E25" s="27" t="s">
        <v>8</v>
      </c>
      <c r="F25" s="27" t="s">
        <v>9</v>
      </c>
      <c r="G25" s="27" t="s">
        <v>10</v>
      </c>
      <c r="H25" s="27" t="s">
        <v>222</v>
      </c>
      <c r="I25" s="28"/>
      <c r="J25" s="27" t="s">
        <v>7</v>
      </c>
      <c r="K25" s="27" t="s">
        <v>8</v>
      </c>
      <c r="L25" s="27" t="s">
        <v>9</v>
      </c>
      <c r="M25" s="27" t="s">
        <v>10</v>
      </c>
      <c r="N25" s="27" t="s">
        <v>222</v>
      </c>
      <c r="O25" s="28"/>
      <c r="P25" s="27" t="s">
        <v>7</v>
      </c>
      <c r="Q25" s="27" t="s">
        <v>8</v>
      </c>
      <c r="R25" s="27" t="s">
        <v>9</v>
      </c>
      <c r="S25" s="27" t="s">
        <v>10</v>
      </c>
      <c r="T25" s="29" t="s">
        <v>222</v>
      </c>
      <c r="V25" s="67"/>
      <c r="W25" s="67"/>
      <c r="X25" s="67"/>
      <c r="Y25" s="67"/>
      <c r="Z25" s="67"/>
      <c r="AA25" s="67"/>
      <c r="AB25" s="67"/>
      <c r="AC25" s="67"/>
      <c r="AD25" s="67"/>
      <c r="AE25" s="67"/>
      <c r="AF25" s="67"/>
      <c r="AG25" s="67"/>
      <c r="AH25" s="67"/>
      <c r="AI25" s="67"/>
      <c r="AJ25" s="67"/>
      <c r="AK25" s="67"/>
      <c r="AL25" s="67"/>
      <c r="AM25" s="67"/>
      <c r="AN25" s="67"/>
      <c r="AO25" s="67"/>
      <c r="AP25" s="67"/>
      <c r="AQ25" s="67"/>
      <c r="AR25" s="67"/>
    </row>
    <row r="26" spans="2:44" x14ac:dyDescent="0.25">
      <c r="B26" s="21" t="s">
        <v>188</v>
      </c>
      <c r="C26" s="10"/>
      <c r="D26" s="30">
        <v>0.16300810193199919</v>
      </c>
      <c r="E26" s="30">
        <v>0.13090813963329717</v>
      </c>
      <c r="F26" s="30">
        <v>0.29623217844255167</v>
      </c>
      <c r="G26" s="30">
        <v>0.32530834275865783</v>
      </c>
      <c r="H26" s="30">
        <v>1</v>
      </c>
      <c r="I26" s="28"/>
      <c r="J26" s="30">
        <v>0.14058849422679714</v>
      </c>
      <c r="K26" s="30">
        <v>0.11534893170351811</v>
      </c>
      <c r="L26" s="30">
        <v>0.28282260522127789</v>
      </c>
      <c r="M26" s="30">
        <v>0.3490061964581993</v>
      </c>
      <c r="N26" s="30">
        <v>1</v>
      </c>
      <c r="O26" s="28"/>
      <c r="P26" s="30">
        <v>0.15108380097538485</v>
      </c>
      <c r="Q26" s="30">
        <v>0.12263267467241043</v>
      </c>
      <c r="R26" s="30">
        <v>0.28910003817976182</v>
      </c>
      <c r="S26" s="30">
        <v>0.33791250351181767</v>
      </c>
      <c r="T26" s="32">
        <v>1</v>
      </c>
      <c r="V26" s="68"/>
      <c r="W26" s="68"/>
      <c r="X26" s="68"/>
      <c r="Y26" s="68"/>
      <c r="Z26" s="68"/>
      <c r="AA26" s="68"/>
      <c r="AB26" s="68"/>
      <c r="AC26" s="68"/>
      <c r="AD26" s="68"/>
      <c r="AE26" s="68"/>
      <c r="AF26" s="68"/>
      <c r="AG26" s="68"/>
      <c r="AH26" s="68"/>
      <c r="AI26" s="68"/>
      <c r="AJ26" s="68"/>
      <c r="AK26" s="68"/>
      <c r="AL26" s="68"/>
      <c r="AM26" s="68"/>
      <c r="AN26" s="68"/>
      <c r="AO26" s="68"/>
      <c r="AP26" s="68"/>
      <c r="AQ26" s="68"/>
      <c r="AR26" s="68"/>
    </row>
    <row r="27" spans="2:44" x14ac:dyDescent="0.25">
      <c r="B27" s="65">
        <v>2</v>
      </c>
      <c r="C27" s="10"/>
      <c r="D27" s="33">
        <v>0.17042430056944788</v>
      </c>
      <c r="E27" s="33">
        <v>0.13676033671700916</v>
      </c>
      <c r="F27" s="33">
        <v>0.29758294132210944</v>
      </c>
      <c r="G27" s="33">
        <v>0.31667801435999016</v>
      </c>
      <c r="H27" s="33">
        <v>1</v>
      </c>
      <c r="I27" s="28"/>
      <c r="J27" s="33">
        <v>0.1462085879704085</v>
      </c>
      <c r="K27" s="33">
        <v>0.1184866516564812</v>
      </c>
      <c r="L27" s="33">
        <v>0.28485847539401743</v>
      </c>
      <c r="M27" s="33">
        <v>0.34387396804974807</v>
      </c>
      <c r="N27" s="33">
        <v>1</v>
      </c>
      <c r="O27" s="28"/>
      <c r="P27" s="33">
        <v>0.15744757253662742</v>
      </c>
      <c r="Q27" s="33">
        <v>0.12696782533754669</v>
      </c>
      <c r="R27" s="33">
        <v>0.2907641482332663</v>
      </c>
      <c r="S27" s="33">
        <v>0.33125179546107436</v>
      </c>
      <c r="T27" s="34">
        <v>1</v>
      </c>
      <c r="V27" s="68"/>
      <c r="W27" s="68"/>
      <c r="X27" s="68"/>
      <c r="Y27" s="68"/>
      <c r="Z27" s="68"/>
      <c r="AA27" s="68"/>
      <c r="AB27" s="68"/>
      <c r="AC27" s="68"/>
      <c r="AD27" s="68"/>
      <c r="AE27" s="68"/>
      <c r="AF27" s="68"/>
      <c r="AG27" s="68"/>
      <c r="AH27" s="68"/>
      <c r="AI27" s="68"/>
      <c r="AJ27" s="68"/>
      <c r="AK27" s="68"/>
      <c r="AL27" s="68"/>
      <c r="AM27" s="68"/>
      <c r="AN27" s="68"/>
      <c r="AO27" s="68"/>
      <c r="AP27" s="68"/>
      <c r="AQ27" s="68"/>
      <c r="AR27" s="68"/>
    </row>
    <row r="28" spans="2:44" x14ac:dyDescent="0.25">
      <c r="B28" s="66">
        <v>3</v>
      </c>
      <c r="C28" s="10"/>
      <c r="D28" s="30">
        <v>0.17800393397759343</v>
      </c>
      <c r="E28" s="30">
        <v>0.13476438895065423</v>
      </c>
      <c r="F28" s="30">
        <v>0.2980501154536902</v>
      </c>
      <c r="G28" s="30">
        <v>0.31059608312665693</v>
      </c>
      <c r="H28" s="30">
        <v>1</v>
      </c>
      <c r="I28" s="28"/>
      <c r="J28" s="30">
        <v>0.14965315025387971</v>
      </c>
      <c r="K28" s="30">
        <v>0.11837946077379675</v>
      </c>
      <c r="L28" s="30">
        <v>0.28988772080383324</v>
      </c>
      <c r="M28" s="30">
        <v>0.33874704998927269</v>
      </c>
      <c r="N28" s="30">
        <v>1</v>
      </c>
      <c r="O28" s="28"/>
      <c r="P28" s="30">
        <v>0.16256426234615984</v>
      </c>
      <c r="Q28" s="30">
        <v>0.12584125253154696</v>
      </c>
      <c r="R28" s="30">
        <v>0.29360492288518458</v>
      </c>
      <c r="S28" s="30">
        <v>0.32592693565976011</v>
      </c>
      <c r="T28" s="32">
        <v>1</v>
      </c>
      <c r="V28" s="68"/>
      <c r="W28" s="68"/>
      <c r="X28" s="68"/>
      <c r="Y28" s="68"/>
      <c r="Z28" s="68"/>
      <c r="AA28" s="68"/>
      <c r="AB28" s="68"/>
      <c r="AC28" s="68"/>
      <c r="AD28" s="68"/>
      <c r="AE28" s="68"/>
      <c r="AF28" s="68"/>
      <c r="AG28" s="68"/>
      <c r="AH28" s="68"/>
      <c r="AI28" s="68"/>
      <c r="AJ28" s="68"/>
      <c r="AK28" s="68"/>
      <c r="AL28" s="68"/>
      <c r="AM28" s="68"/>
      <c r="AN28" s="68"/>
      <c r="AO28" s="68"/>
      <c r="AP28" s="68"/>
      <c r="AQ28" s="68"/>
      <c r="AR28" s="68"/>
    </row>
    <row r="29" spans="2:44" x14ac:dyDescent="0.25">
      <c r="B29" s="65">
        <v>4</v>
      </c>
      <c r="C29" s="10"/>
      <c r="D29" s="33">
        <v>0.18279781916414439</v>
      </c>
      <c r="E29" s="33">
        <v>0.13657829614804445</v>
      </c>
      <c r="F29" s="33">
        <v>0.29308186021749205</v>
      </c>
      <c r="G29" s="33">
        <v>0.30682546411775724</v>
      </c>
      <c r="H29" s="33">
        <v>1</v>
      </c>
      <c r="I29" s="28"/>
      <c r="J29" s="33">
        <v>0.15309690914817836</v>
      </c>
      <c r="K29" s="33">
        <v>0.12041965158257753</v>
      </c>
      <c r="L29" s="33">
        <v>0.28726265375513865</v>
      </c>
      <c r="M29" s="33">
        <v>0.33522860350355771</v>
      </c>
      <c r="N29" s="33">
        <v>1</v>
      </c>
      <c r="O29" s="28"/>
      <c r="P29" s="33">
        <v>0.16647132468501102</v>
      </c>
      <c r="Q29" s="33">
        <v>0.12769594132637205</v>
      </c>
      <c r="R29" s="33">
        <v>0.28988306118643614</v>
      </c>
      <c r="S29" s="33">
        <v>0.32243857826554079</v>
      </c>
      <c r="T29" s="34">
        <v>1</v>
      </c>
      <c r="V29" s="68"/>
      <c r="W29" s="68"/>
      <c r="X29" s="68"/>
      <c r="Y29" s="68"/>
      <c r="Z29" s="68"/>
      <c r="AA29" s="68"/>
      <c r="AB29" s="68"/>
      <c r="AC29" s="68"/>
      <c r="AD29" s="68"/>
      <c r="AE29" s="68"/>
      <c r="AF29" s="68"/>
      <c r="AG29" s="68"/>
      <c r="AH29" s="68"/>
      <c r="AI29" s="68"/>
      <c r="AJ29" s="68"/>
      <c r="AK29" s="68"/>
      <c r="AL29" s="68"/>
      <c r="AM29" s="68"/>
      <c r="AN29" s="68"/>
      <c r="AO29" s="68"/>
      <c r="AP29" s="68"/>
      <c r="AQ29" s="68"/>
      <c r="AR29" s="68"/>
    </row>
    <row r="30" spans="2:44" x14ac:dyDescent="0.25">
      <c r="B30" s="21" t="s">
        <v>189</v>
      </c>
      <c r="C30" s="10"/>
      <c r="D30" s="30">
        <v>0.18862043915356316</v>
      </c>
      <c r="E30" s="30">
        <v>0.13638600520235278</v>
      </c>
      <c r="F30" s="30">
        <v>0.29382747873362552</v>
      </c>
      <c r="G30" s="30">
        <v>0.30185363110163338</v>
      </c>
      <c r="H30" s="30">
        <v>1</v>
      </c>
      <c r="I30" s="28"/>
      <c r="J30" s="30">
        <v>0.1588676444739566</v>
      </c>
      <c r="K30" s="30">
        <v>0.12246352752768393</v>
      </c>
      <c r="L30" s="30">
        <v>0.28195613538269243</v>
      </c>
      <c r="M30" s="30">
        <v>0.33249028377243517</v>
      </c>
      <c r="N30" s="30">
        <v>1</v>
      </c>
      <c r="O30" s="28"/>
      <c r="P30" s="30">
        <v>0.17239230474242617</v>
      </c>
      <c r="Q30" s="30">
        <v>0.12879223656738675</v>
      </c>
      <c r="R30" s="30">
        <v>0.28735246495376882</v>
      </c>
      <c r="S30" s="30">
        <v>0.31856385018535088</v>
      </c>
      <c r="T30" s="32">
        <v>1</v>
      </c>
      <c r="V30" s="68"/>
      <c r="W30" s="68"/>
      <c r="X30" s="68"/>
      <c r="Y30" s="68"/>
      <c r="Z30" s="68"/>
      <c r="AA30" s="68"/>
      <c r="AB30" s="68"/>
      <c r="AC30" s="68"/>
      <c r="AD30" s="68"/>
      <c r="AE30" s="68"/>
      <c r="AF30" s="68"/>
      <c r="AG30" s="68"/>
      <c r="AH30" s="68"/>
      <c r="AI30" s="68"/>
      <c r="AJ30" s="68"/>
      <c r="AK30" s="68"/>
      <c r="AL30" s="68"/>
      <c r="AM30" s="68"/>
      <c r="AN30" s="68"/>
      <c r="AO30" s="68"/>
      <c r="AP30" s="68"/>
      <c r="AQ30" s="68"/>
      <c r="AR30" s="68"/>
    </row>
    <row r="31" spans="2:44" x14ac:dyDescent="0.25">
      <c r="B31" s="20" t="s">
        <v>6</v>
      </c>
      <c r="C31" s="10"/>
      <c r="D31" s="57">
        <v>0.1493545418215726</v>
      </c>
      <c r="E31" s="57">
        <v>0.11495483003741963</v>
      </c>
      <c r="F31" s="57">
        <v>0.25221611344563255</v>
      </c>
      <c r="G31" s="57">
        <v>0.26704015646003121</v>
      </c>
      <c r="H31" s="57">
        <v>1</v>
      </c>
      <c r="I31" s="28"/>
      <c r="J31" s="57">
        <v>0.11589905407213845</v>
      </c>
      <c r="K31" s="57">
        <v>9.2408160007137308E-2</v>
      </c>
      <c r="L31" s="57">
        <v>0.22216039687179379</v>
      </c>
      <c r="M31" s="57">
        <v>0.26503823389234404</v>
      </c>
      <c r="N31" s="57">
        <v>1</v>
      </c>
      <c r="O31" s="28"/>
      <c r="P31" s="57">
        <v>0.13051165041739449</v>
      </c>
      <c r="Q31" s="57">
        <v>0.10225603281502277</v>
      </c>
      <c r="R31" s="57">
        <v>0.23528805047081675</v>
      </c>
      <c r="S31" s="57">
        <v>0.26591262815062433</v>
      </c>
      <c r="T31" s="58">
        <v>1</v>
      </c>
      <c r="V31" s="68"/>
      <c r="W31" s="68"/>
      <c r="X31" s="68"/>
      <c r="Y31" s="68"/>
      <c r="Z31" s="68"/>
      <c r="AA31" s="68"/>
      <c r="AB31" s="68"/>
      <c r="AC31" s="68"/>
      <c r="AD31" s="68"/>
      <c r="AE31" s="68"/>
      <c r="AF31" s="68"/>
      <c r="AG31" s="68"/>
      <c r="AH31" s="68"/>
      <c r="AI31" s="68"/>
      <c r="AJ31" s="68"/>
      <c r="AK31" s="68"/>
      <c r="AL31" s="68"/>
      <c r="AM31" s="68"/>
      <c r="AN31" s="68"/>
      <c r="AO31" s="68"/>
      <c r="AP31" s="68"/>
      <c r="AQ31" s="68"/>
      <c r="AR31" s="68"/>
    </row>
    <row r="32" spans="2:44" x14ac:dyDescent="0.25">
      <c r="B32" s="14"/>
      <c r="C32" s="10"/>
      <c r="D32" s="10"/>
      <c r="E32" s="10"/>
      <c r="F32" s="10"/>
      <c r="G32" s="10"/>
      <c r="H32" s="10"/>
      <c r="I32" s="10"/>
      <c r="J32" s="10"/>
      <c r="K32" s="10"/>
      <c r="L32" s="10"/>
      <c r="M32" s="10"/>
      <c r="N32" s="10"/>
      <c r="O32" s="10"/>
      <c r="P32" s="10"/>
      <c r="Q32" s="10"/>
      <c r="R32" s="10"/>
      <c r="S32" s="10"/>
      <c r="T32" s="13"/>
      <c r="V32" s="68"/>
      <c r="W32" s="68"/>
      <c r="X32" s="68"/>
      <c r="Y32" s="68"/>
      <c r="Z32" s="68"/>
      <c r="AA32" s="68"/>
      <c r="AB32" s="68"/>
      <c r="AC32" s="68"/>
      <c r="AD32" s="68"/>
      <c r="AE32" s="68"/>
      <c r="AF32" s="68"/>
      <c r="AG32" s="68"/>
      <c r="AH32" s="68"/>
      <c r="AI32" s="68"/>
      <c r="AJ32" s="68"/>
      <c r="AK32" s="68"/>
      <c r="AL32" s="68"/>
      <c r="AM32" s="68"/>
      <c r="AN32" s="68"/>
      <c r="AO32" s="68"/>
      <c r="AP32" s="68"/>
      <c r="AQ32" s="68"/>
      <c r="AR32" s="68"/>
    </row>
    <row r="33" spans="2:44" x14ac:dyDescent="0.25">
      <c r="B33" s="14"/>
      <c r="C33" s="10"/>
      <c r="D33" s="10"/>
      <c r="E33" s="10"/>
      <c r="F33" s="10"/>
      <c r="G33" s="10"/>
      <c r="H33" s="10"/>
      <c r="I33" s="10"/>
      <c r="J33" s="10"/>
      <c r="K33" s="10"/>
      <c r="L33" s="10"/>
      <c r="M33" s="10"/>
      <c r="N33" s="10"/>
      <c r="O33" s="10"/>
      <c r="P33" s="10"/>
      <c r="Q33" s="10"/>
      <c r="R33" s="10"/>
      <c r="S33" s="10"/>
      <c r="T33" s="13"/>
      <c r="V33" s="71"/>
      <c r="W33" s="71"/>
      <c r="X33" s="71"/>
      <c r="Y33" s="71"/>
      <c r="Z33" s="71"/>
      <c r="AA33" s="71"/>
      <c r="AB33" s="71"/>
      <c r="AC33" s="71"/>
      <c r="AD33" s="71"/>
      <c r="AE33" s="71"/>
      <c r="AF33" s="71"/>
      <c r="AG33" s="71"/>
      <c r="AH33" s="71"/>
      <c r="AI33" s="71"/>
      <c r="AJ33" s="71"/>
      <c r="AK33" s="71"/>
      <c r="AL33" s="71"/>
      <c r="AM33" s="71"/>
      <c r="AN33" s="71"/>
      <c r="AO33" s="71"/>
      <c r="AP33" s="71"/>
      <c r="AQ33" s="71"/>
      <c r="AR33" s="71"/>
    </row>
    <row r="34" spans="2:44" x14ac:dyDescent="0.25">
      <c r="B34" s="12" t="s">
        <v>221</v>
      </c>
      <c r="C34" s="10"/>
      <c r="D34" s="149" t="s">
        <v>254</v>
      </c>
      <c r="E34" s="149"/>
      <c r="F34" s="149"/>
      <c r="G34" s="149"/>
      <c r="H34" s="149"/>
      <c r="I34" s="10"/>
      <c r="J34" s="149" t="s">
        <v>255</v>
      </c>
      <c r="K34" s="149"/>
      <c r="L34" s="149"/>
      <c r="M34" s="149"/>
      <c r="N34" s="149"/>
      <c r="O34" s="10"/>
      <c r="P34" s="149" t="s">
        <v>258</v>
      </c>
      <c r="Q34" s="149"/>
      <c r="R34" s="149"/>
      <c r="S34" s="149"/>
      <c r="T34" s="163"/>
      <c r="V34" s="71"/>
      <c r="W34" s="71"/>
      <c r="X34" s="71"/>
      <c r="Y34" s="71"/>
      <c r="Z34" s="71"/>
      <c r="AA34" s="71"/>
      <c r="AB34" s="71"/>
      <c r="AC34" s="71"/>
      <c r="AD34" s="71"/>
      <c r="AE34" s="71"/>
      <c r="AF34" s="71"/>
      <c r="AG34" s="71"/>
      <c r="AH34" s="71"/>
      <c r="AI34" s="71"/>
      <c r="AJ34" s="71"/>
      <c r="AK34" s="71"/>
      <c r="AL34" s="71"/>
      <c r="AM34" s="71"/>
      <c r="AN34" s="71"/>
      <c r="AO34" s="71"/>
      <c r="AP34" s="71"/>
      <c r="AQ34" s="71"/>
      <c r="AR34" s="71"/>
    </row>
    <row r="35" spans="2:44" x14ac:dyDescent="0.25">
      <c r="B35" s="20" t="s">
        <v>187</v>
      </c>
      <c r="C35" s="10"/>
      <c r="D35" s="27" t="s">
        <v>7</v>
      </c>
      <c r="E35" s="27" t="s">
        <v>8</v>
      </c>
      <c r="F35" s="27" t="s">
        <v>9</v>
      </c>
      <c r="G35" s="27" t="s">
        <v>10</v>
      </c>
      <c r="H35" s="27" t="s">
        <v>222</v>
      </c>
      <c r="I35" s="28"/>
      <c r="J35" s="27" t="s">
        <v>7</v>
      </c>
      <c r="K35" s="27" t="s">
        <v>8</v>
      </c>
      <c r="L35" s="27" t="s">
        <v>9</v>
      </c>
      <c r="M35" s="27" t="s">
        <v>10</v>
      </c>
      <c r="N35" s="27" t="s">
        <v>222</v>
      </c>
      <c r="O35" s="28"/>
      <c r="P35" s="27" t="s">
        <v>7</v>
      </c>
      <c r="Q35" s="27" t="s">
        <v>8</v>
      </c>
      <c r="R35" s="27" t="s">
        <v>9</v>
      </c>
      <c r="S35" s="27" t="s">
        <v>10</v>
      </c>
      <c r="T35" s="29" t="s">
        <v>222</v>
      </c>
      <c r="V35" s="67"/>
      <c r="W35" s="67"/>
      <c r="X35" s="67"/>
      <c r="Y35" s="67"/>
      <c r="Z35" s="67"/>
      <c r="AA35" s="67"/>
      <c r="AB35" s="67"/>
      <c r="AC35" s="67"/>
      <c r="AD35" s="67"/>
      <c r="AE35" s="67"/>
      <c r="AF35" s="67"/>
      <c r="AG35" s="67"/>
      <c r="AH35" s="67"/>
      <c r="AI35" s="67"/>
      <c r="AJ35" s="67"/>
      <c r="AK35" s="67"/>
      <c r="AL35" s="67"/>
      <c r="AM35" s="67"/>
      <c r="AN35" s="67"/>
      <c r="AO35" s="67"/>
      <c r="AP35" s="67"/>
      <c r="AQ35" s="67"/>
      <c r="AR35" s="67"/>
    </row>
    <row r="36" spans="2:44" x14ac:dyDescent="0.25">
      <c r="B36" s="21" t="s">
        <v>188</v>
      </c>
      <c r="C36" s="10"/>
      <c r="D36" s="30">
        <f t="shared" ref="D36:H40" si="3">D16/D$21</f>
        <v>0.2147244238136744</v>
      </c>
      <c r="E36" s="30">
        <f t="shared" si="3"/>
        <v>0.22404234866541131</v>
      </c>
      <c r="F36" s="30">
        <f t="shared" si="3"/>
        <v>0.23107347345424864</v>
      </c>
      <c r="G36" s="30">
        <f t="shared" si="3"/>
        <v>0.23966759442438396</v>
      </c>
      <c r="H36" s="30">
        <f t="shared" si="3"/>
        <v>0.22985456962035097</v>
      </c>
      <c r="I36" s="28"/>
      <c r="J36" s="30">
        <f t="shared" ref="J36:N40" si="4">J16/J$21</f>
        <v>0.21027043451838348</v>
      </c>
      <c r="K36" s="30">
        <f t="shared" si="4"/>
        <v>0.21637724056453969</v>
      </c>
      <c r="L36" s="30">
        <f t="shared" si="4"/>
        <v>0.22067635402906208</v>
      </c>
      <c r="M36" s="30">
        <f t="shared" si="4"/>
        <v>0.22826163985543194</v>
      </c>
      <c r="N36" s="30">
        <f t="shared" si="4"/>
        <v>0.22126165660998354</v>
      </c>
      <c r="O36" s="28"/>
      <c r="P36" s="30">
        <f t="shared" ref="P36:T40" si="5">P16/P$21</f>
        <v>0.21249670712679081</v>
      </c>
      <c r="Q36" s="30">
        <f t="shared" si="5"/>
        <v>0.22014095435148068</v>
      </c>
      <c r="R36" s="30">
        <f t="shared" si="5"/>
        <v>0.22554430294378813</v>
      </c>
      <c r="S36" s="30">
        <f t="shared" si="5"/>
        <v>0.23326462565920827</v>
      </c>
      <c r="T36" s="32">
        <f t="shared" si="5"/>
        <v>0.22526846414457655</v>
      </c>
      <c r="V36" s="68"/>
      <c r="W36" s="68"/>
      <c r="X36" s="68"/>
      <c r="Y36" s="68"/>
      <c r="Z36" s="68"/>
      <c r="AA36" s="68"/>
      <c r="AB36" s="68"/>
      <c r="AC36" s="68"/>
      <c r="AD36" s="68"/>
      <c r="AE36" s="68"/>
      <c r="AF36" s="68"/>
      <c r="AG36" s="68"/>
      <c r="AH36" s="68"/>
      <c r="AI36" s="68"/>
      <c r="AJ36" s="68"/>
      <c r="AK36" s="68"/>
      <c r="AL36" s="68"/>
      <c r="AM36" s="68"/>
      <c r="AN36" s="68"/>
      <c r="AO36" s="68"/>
      <c r="AP36" s="68"/>
      <c r="AQ36" s="68"/>
      <c r="AR36" s="68"/>
    </row>
    <row r="37" spans="2:44" x14ac:dyDescent="0.25">
      <c r="B37" s="65">
        <v>2</v>
      </c>
      <c r="C37" s="10"/>
      <c r="D37" s="33">
        <f t="shared" si="3"/>
        <v>0.2232481300549328</v>
      </c>
      <c r="E37" s="33">
        <f t="shared" si="3"/>
        <v>0.23275964235393265</v>
      </c>
      <c r="F37" s="33">
        <f t="shared" si="3"/>
        <v>0.23083940510629103</v>
      </c>
      <c r="G37" s="33">
        <f t="shared" si="3"/>
        <v>0.23201501040184569</v>
      </c>
      <c r="H37" s="33">
        <f t="shared" si="3"/>
        <v>0.23007480159803415</v>
      </c>
      <c r="I37" s="28"/>
      <c r="J37" s="33">
        <f t="shared" si="4"/>
        <v>0.2209966575508964</v>
      </c>
      <c r="K37" s="33">
        <f t="shared" si="4"/>
        <v>0.22462175586580113</v>
      </c>
      <c r="L37" s="33">
        <f t="shared" si="4"/>
        <v>0.22462351387054161</v>
      </c>
      <c r="M37" s="33">
        <f t="shared" si="4"/>
        <v>0.2272916519027709</v>
      </c>
      <c r="N37" s="33">
        <f t="shared" si="4"/>
        <v>0.22503565551289084</v>
      </c>
      <c r="O37" s="28"/>
      <c r="P37" s="33">
        <f t="shared" si="5"/>
        <v>0.22212202881517357</v>
      </c>
      <c r="Q37" s="33">
        <f t="shared" si="5"/>
        <v>0.22861761282813914</v>
      </c>
      <c r="R37" s="33">
        <f t="shared" si="5"/>
        <v>0.22753380466914699</v>
      </c>
      <c r="S37" s="33">
        <f t="shared" si="5"/>
        <v>0.22936345530810295</v>
      </c>
      <c r="T37" s="34">
        <f t="shared" si="5"/>
        <v>0.22738536957115099</v>
      </c>
      <c r="V37" s="68"/>
      <c r="W37" s="68"/>
      <c r="X37" s="68"/>
      <c r="Y37" s="68"/>
      <c r="Z37" s="68"/>
      <c r="AA37" s="68"/>
      <c r="AB37" s="68"/>
      <c r="AC37" s="68"/>
      <c r="AD37" s="68"/>
      <c r="AE37" s="68"/>
      <c r="AF37" s="68"/>
      <c r="AG37" s="68"/>
      <c r="AH37" s="68"/>
      <c r="AI37" s="68"/>
      <c r="AJ37" s="68"/>
      <c r="AK37" s="68"/>
      <c r="AL37" s="68"/>
      <c r="AM37" s="68"/>
      <c r="AN37" s="68"/>
      <c r="AO37" s="68"/>
      <c r="AP37" s="68"/>
      <c r="AQ37" s="68"/>
      <c r="AR37" s="68"/>
    </row>
    <row r="38" spans="2:44" x14ac:dyDescent="0.25">
      <c r="B38" s="66">
        <v>3</v>
      </c>
      <c r="C38" s="10"/>
      <c r="D38" s="30">
        <f t="shared" si="3"/>
        <v>0.21095412806843289</v>
      </c>
      <c r="E38" s="30">
        <f t="shared" si="3"/>
        <v>0.2075031932684584</v>
      </c>
      <c r="F38" s="30">
        <f t="shared" si="3"/>
        <v>0.20916707678642163</v>
      </c>
      <c r="G38" s="30">
        <f t="shared" si="3"/>
        <v>0.20587151594855196</v>
      </c>
      <c r="H38" s="30">
        <f t="shared" si="3"/>
        <v>0.20814046936457278</v>
      </c>
      <c r="I38" s="28"/>
      <c r="J38" s="30">
        <f t="shared" si="4"/>
        <v>0.21195178770383874</v>
      </c>
      <c r="K38" s="30">
        <f t="shared" si="4"/>
        <v>0.21027960212909208</v>
      </c>
      <c r="L38" s="30">
        <f t="shared" si="4"/>
        <v>0.2141875825627477</v>
      </c>
      <c r="M38" s="30">
        <f t="shared" si="4"/>
        <v>0.2097964354050032</v>
      </c>
      <c r="N38" s="30">
        <f t="shared" si="4"/>
        <v>0.2116224313262163</v>
      </c>
      <c r="O38" s="28"/>
      <c r="P38" s="30">
        <f t="shared" si="5"/>
        <v>0.21145311961741881</v>
      </c>
      <c r="Q38" s="30">
        <f t="shared" si="5"/>
        <v>0.20891633260054313</v>
      </c>
      <c r="R38" s="30">
        <f t="shared" si="5"/>
        <v>0.21183697325974798</v>
      </c>
      <c r="S38" s="30">
        <f t="shared" si="5"/>
        <v>0.20807485075350521</v>
      </c>
      <c r="T38" s="32">
        <f t="shared" si="5"/>
        <v>0.20999881993782604</v>
      </c>
      <c r="V38" s="68"/>
      <c r="W38" s="68"/>
      <c r="X38" s="68"/>
      <c r="Y38" s="68"/>
      <c r="Z38" s="68"/>
      <c r="AA38" s="68"/>
      <c r="AB38" s="68"/>
      <c r="AC38" s="68"/>
      <c r="AD38" s="68"/>
      <c r="AE38" s="68"/>
      <c r="AF38" s="68"/>
      <c r="AG38" s="68"/>
      <c r="AH38" s="68"/>
      <c r="AI38" s="68"/>
      <c r="AJ38" s="68"/>
      <c r="AK38" s="68"/>
      <c r="AL38" s="68"/>
      <c r="AM38" s="68"/>
      <c r="AN38" s="68"/>
      <c r="AO38" s="68"/>
      <c r="AP38" s="68"/>
      <c r="AQ38" s="68"/>
      <c r="AR38" s="68"/>
    </row>
    <row r="39" spans="2:44" x14ac:dyDescent="0.25">
      <c r="B39" s="65">
        <v>4</v>
      </c>
      <c r="C39" s="10"/>
      <c r="D39" s="33">
        <f t="shared" si="3"/>
        <v>0.1879168102487179</v>
      </c>
      <c r="E39" s="33">
        <f t="shared" si="3"/>
        <v>0.18241792970858955</v>
      </c>
      <c r="F39" s="33">
        <f t="shared" si="3"/>
        <v>0.17841409691629956</v>
      </c>
      <c r="G39" s="33">
        <f t="shared" si="3"/>
        <v>0.17641190175215832</v>
      </c>
      <c r="H39" s="33">
        <f t="shared" si="3"/>
        <v>0.18013043915029095</v>
      </c>
      <c r="I39" s="28"/>
      <c r="J39" s="33">
        <f t="shared" si="4"/>
        <v>0.19199837941861642</v>
      </c>
      <c r="K39" s="33">
        <f t="shared" si="4"/>
        <v>0.18940789390109122</v>
      </c>
      <c r="L39" s="33">
        <f t="shared" si="4"/>
        <v>0.18794187582562746</v>
      </c>
      <c r="M39" s="33">
        <f t="shared" si="4"/>
        <v>0.18384150662603643</v>
      </c>
      <c r="N39" s="33">
        <f t="shared" si="4"/>
        <v>0.18725009494071479</v>
      </c>
      <c r="O39" s="28"/>
      <c r="P39" s="33">
        <f t="shared" si="5"/>
        <v>0.18995825649962511</v>
      </c>
      <c r="Q39" s="33">
        <f t="shared" si="5"/>
        <v>0.18597568860726754</v>
      </c>
      <c r="R39" s="33">
        <f t="shared" si="5"/>
        <v>0.18348095361201344</v>
      </c>
      <c r="S39" s="33">
        <f t="shared" si="5"/>
        <v>0.18058266428303252</v>
      </c>
      <c r="T39" s="34">
        <f t="shared" si="5"/>
        <v>0.18393025562308635</v>
      </c>
      <c r="V39" s="68"/>
      <c r="W39" s="68"/>
      <c r="X39" s="68"/>
      <c r="Y39" s="68"/>
      <c r="Z39" s="68"/>
      <c r="AA39" s="68"/>
      <c r="AB39" s="68"/>
      <c r="AC39" s="68"/>
      <c r="AD39" s="68"/>
      <c r="AE39" s="68"/>
      <c r="AF39" s="68"/>
      <c r="AG39" s="68"/>
      <c r="AH39" s="68"/>
      <c r="AI39" s="68"/>
      <c r="AJ39" s="68"/>
      <c r="AK39" s="68"/>
      <c r="AL39" s="68"/>
      <c r="AM39" s="68"/>
      <c r="AN39" s="68"/>
      <c r="AO39" s="68"/>
      <c r="AP39" s="68"/>
      <c r="AQ39" s="68"/>
      <c r="AR39" s="68"/>
    </row>
    <row r="40" spans="2:44" x14ac:dyDescent="0.25">
      <c r="B40" s="21" t="s">
        <v>189</v>
      </c>
      <c r="C40" s="10"/>
      <c r="D40" s="30">
        <f t="shared" si="3"/>
        <v>0.16315650781424199</v>
      </c>
      <c r="E40" s="30">
        <f t="shared" si="3"/>
        <v>0.15327688600360806</v>
      </c>
      <c r="F40" s="30">
        <f t="shared" si="3"/>
        <v>0.15050594773673912</v>
      </c>
      <c r="G40" s="30">
        <f t="shared" si="3"/>
        <v>0.14603397747306007</v>
      </c>
      <c r="H40" s="30">
        <f t="shared" si="3"/>
        <v>0.15179972026675115</v>
      </c>
      <c r="I40" s="28"/>
      <c r="J40" s="30">
        <f t="shared" si="4"/>
        <v>0.16478274080826497</v>
      </c>
      <c r="K40" s="30">
        <f t="shared" si="4"/>
        <v>0.15931350753947585</v>
      </c>
      <c r="L40" s="30">
        <f t="shared" si="4"/>
        <v>0.15257067371202113</v>
      </c>
      <c r="M40" s="30">
        <f t="shared" si="4"/>
        <v>0.15080876621075756</v>
      </c>
      <c r="N40" s="30">
        <f t="shared" si="4"/>
        <v>0.15483016161019453</v>
      </c>
      <c r="O40" s="28"/>
      <c r="P40" s="30">
        <f t="shared" si="5"/>
        <v>0.16396988794099171</v>
      </c>
      <c r="Q40" s="30">
        <f t="shared" si="5"/>
        <v>0.15634941161256952</v>
      </c>
      <c r="R40" s="30">
        <f t="shared" si="5"/>
        <v>0.15160396551530342</v>
      </c>
      <c r="S40" s="30">
        <f t="shared" si="5"/>
        <v>0.14871440399615105</v>
      </c>
      <c r="T40" s="32">
        <f t="shared" si="5"/>
        <v>0.1534170907233601</v>
      </c>
      <c r="V40" s="68"/>
      <c r="W40" s="68"/>
      <c r="X40" s="68"/>
      <c r="Y40" s="68"/>
      <c r="Z40" s="68"/>
      <c r="AA40" s="68"/>
      <c r="AB40" s="68"/>
      <c r="AC40" s="68"/>
      <c r="AD40" s="68"/>
      <c r="AE40" s="68"/>
      <c r="AF40" s="68"/>
      <c r="AG40" s="68"/>
      <c r="AH40" s="68"/>
      <c r="AI40" s="68"/>
      <c r="AJ40" s="68"/>
      <c r="AK40" s="68"/>
      <c r="AL40" s="68"/>
      <c r="AM40" s="68"/>
      <c r="AN40" s="68"/>
      <c r="AO40" s="68"/>
      <c r="AP40" s="68"/>
      <c r="AQ40" s="68"/>
      <c r="AR40" s="68"/>
    </row>
    <row r="41" spans="2:44" x14ac:dyDescent="0.25">
      <c r="B41" s="20" t="s">
        <v>6</v>
      </c>
      <c r="C41" s="10"/>
      <c r="D41" s="57">
        <f>SUM(D36:D40)</f>
        <v>0.99999999999999989</v>
      </c>
      <c r="E41" s="57">
        <f t="shared" ref="E41:H41" si="6">SUM(E36:E40)</f>
        <v>0.99999999999999978</v>
      </c>
      <c r="F41" s="57">
        <f t="shared" si="6"/>
        <v>0.99999999999999989</v>
      </c>
      <c r="G41" s="57">
        <f t="shared" si="6"/>
        <v>1</v>
      </c>
      <c r="H41" s="57">
        <f t="shared" si="6"/>
        <v>1</v>
      </c>
      <c r="I41" s="28"/>
      <c r="J41" s="57">
        <f>SUM(J36:J40)</f>
        <v>1</v>
      </c>
      <c r="K41" s="57">
        <f t="shared" ref="K41" si="7">SUM(K36:K40)</f>
        <v>1</v>
      </c>
      <c r="L41" s="57">
        <f t="shared" ref="L41" si="8">SUM(L36:L40)</f>
        <v>1</v>
      </c>
      <c r="M41" s="57">
        <f t="shared" ref="M41" si="9">SUM(M36:M40)</f>
        <v>1</v>
      </c>
      <c r="N41" s="57">
        <f t="shared" ref="N41" si="10">SUM(N36:N40)</f>
        <v>1</v>
      </c>
      <c r="O41" s="28"/>
      <c r="P41" s="57">
        <f>SUM(P36:P40)</f>
        <v>1</v>
      </c>
      <c r="Q41" s="57">
        <f t="shared" ref="Q41" si="11">SUM(Q36:Q40)</f>
        <v>1</v>
      </c>
      <c r="R41" s="57">
        <f t="shared" ref="R41" si="12">SUM(R36:R40)</f>
        <v>1</v>
      </c>
      <c r="S41" s="57">
        <f t="shared" ref="S41" si="13">SUM(S36:S40)</f>
        <v>1</v>
      </c>
      <c r="T41" s="58">
        <f t="shared" ref="T41" si="14">SUM(T36:T40)</f>
        <v>1</v>
      </c>
      <c r="V41" s="68"/>
      <c r="W41" s="68"/>
      <c r="X41" s="68"/>
      <c r="Y41" s="68"/>
      <c r="Z41" s="68"/>
      <c r="AA41" s="68"/>
      <c r="AB41" s="68"/>
      <c r="AC41" s="68"/>
      <c r="AD41" s="68"/>
      <c r="AE41" s="68"/>
      <c r="AF41" s="68"/>
      <c r="AG41" s="68"/>
      <c r="AH41" s="68"/>
      <c r="AI41" s="68"/>
      <c r="AJ41" s="68"/>
      <c r="AK41" s="68"/>
      <c r="AL41" s="68"/>
      <c r="AM41" s="68"/>
      <c r="AN41" s="68"/>
      <c r="AO41" s="68"/>
      <c r="AP41" s="68"/>
      <c r="AQ41" s="68"/>
      <c r="AR41" s="68"/>
    </row>
    <row r="42" spans="2:44" ht="9" customHeight="1" x14ac:dyDescent="0.25">
      <c r="B42" s="83"/>
      <c r="C42" s="10"/>
      <c r="D42" s="84"/>
      <c r="E42" s="84"/>
      <c r="F42" s="84"/>
      <c r="G42" s="84"/>
      <c r="H42" s="84"/>
      <c r="I42" s="28"/>
      <c r="J42" s="84"/>
      <c r="K42" s="84"/>
      <c r="L42" s="84"/>
      <c r="M42" s="84"/>
      <c r="N42" s="84"/>
      <c r="O42" s="28"/>
      <c r="P42" s="84"/>
      <c r="Q42" s="84"/>
      <c r="R42" s="84"/>
      <c r="S42" s="84"/>
      <c r="T42" s="85"/>
      <c r="V42" s="68"/>
      <c r="W42" s="68"/>
      <c r="X42" s="68"/>
      <c r="Y42" s="68"/>
      <c r="Z42" s="68"/>
      <c r="AA42" s="68"/>
      <c r="AB42" s="68"/>
      <c r="AC42" s="68"/>
      <c r="AD42" s="68"/>
      <c r="AE42" s="68"/>
      <c r="AF42" s="68"/>
      <c r="AG42" s="68"/>
      <c r="AH42" s="68"/>
      <c r="AI42" s="68"/>
      <c r="AJ42" s="68"/>
      <c r="AK42" s="68"/>
      <c r="AL42" s="68"/>
      <c r="AM42" s="68"/>
      <c r="AN42" s="68"/>
      <c r="AO42" s="68"/>
      <c r="AP42" s="68"/>
      <c r="AQ42" s="68"/>
      <c r="AR42" s="68"/>
    </row>
    <row r="43" spans="2:44" x14ac:dyDescent="0.25">
      <c r="B43" s="87" t="s">
        <v>28</v>
      </c>
      <c r="C43" s="10"/>
      <c r="D43" s="10"/>
      <c r="E43" s="10"/>
      <c r="F43" s="10"/>
      <c r="G43" s="10"/>
      <c r="H43" s="10"/>
      <c r="I43" s="10"/>
      <c r="J43" s="10"/>
      <c r="K43" s="90"/>
      <c r="L43" s="88"/>
      <c r="M43" s="88"/>
      <c r="N43" s="88"/>
      <c r="O43" s="88"/>
      <c r="P43" s="88"/>
      <c r="Q43" s="88"/>
      <c r="R43" s="88"/>
      <c r="S43" s="88"/>
      <c r="T43" s="89"/>
      <c r="U43" s="88"/>
      <c r="V43" s="88"/>
      <c r="W43" s="88"/>
      <c r="X43" s="88"/>
    </row>
    <row r="44" spans="2:44" ht="15" customHeight="1" x14ac:dyDescent="0.25">
      <c r="B44" s="146" t="s">
        <v>227</v>
      </c>
      <c r="C44" s="147"/>
      <c r="D44" s="147"/>
      <c r="E44" s="147"/>
      <c r="F44" s="147"/>
      <c r="G44" s="147"/>
      <c r="H44" s="147"/>
      <c r="I44" s="147"/>
      <c r="J44" s="147"/>
      <c r="K44" s="147"/>
      <c r="L44" s="147"/>
      <c r="M44" s="147"/>
      <c r="N44" s="147"/>
      <c r="O44" s="147"/>
      <c r="P44" s="147"/>
      <c r="Q44" s="147"/>
      <c r="R44" s="147"/>
      <c r="S44" s="147"/>
      <c r="T44" s="148"/>
      <c r="U44" s="81"/>
      <c r="V44" s="81"/>
      <c r="W44" s="81"/>
      <c r="X44" s="81"/>
    </row>
    <row r="45" spans="2:44" ht="15" customHeight="1" x14ac:dyDescent="0.25">
      <c r="B45" s="146" t="s">
        <v>230</v>
      </c>
      <c r="C45" s="147"/>
      <c r="D45" s="147"/>
      <c r="E45" s="147"/>
      <c r="F45" s="147"/>
      <c r="G45" s="147"/>
      <c r="H45" s="147"/>
      <c r="I45" s="147"/>
      <c r="J45" s="147"/>
      <c r="K45" s="147"/>
      <c r="L45" s="147"/>
      <c r="M45" s="147"/>
      <c r="N45" s="147"/>
      <c r="O45" s="147"/>
      <c r="P45" s="147"/>
      <c r="Q45" s="147"/>
      <c r="R45" s="147"/>
      <c r="S45" s="147"/>
      <c r="T45" s="148"/>
      <c r="U45" s="81"/>
      <c r="V45" s="81"/>
      <c r="W45" s="81"/>
      <c r="X45" s="81"/>
    </row>
    <row r="46" spans="2:44" x14ac:dyDescent="0.25">
      <c r="B46" s="12" t="s">
        <v>27</v>
      </c>
      <c r="C46" s="81"/>
      <c r="D46" s="81"/>
      <c r="E46" s="81"/>
      <c r="F46" s="81"/>
      <c r="G46" s="81"/>
      <c r="H46" s="81"/>
      <c r="I46" s="81"/>
      <c r="J46" s="81"/>
      <c r="K46" s="81"/>
      <c r="L46" s="81"/>
      <c r="M46" s="81"/>
      <c r="N46" s="81"/>
      <c r="O46" s="81"/>
      <c r="P46" s="81"/>
      <c r="Q46" s="81"/>
      <c r="R46" s="81"/>
      <c r="S46" s="81"/>
      <c r="T46" s="82"/>
    </row>
    <row r="47" spans="2:44" ht="32.25" customHeight="1" x14ac:dyDescent="0.25">
      <c r="B47" s="146" t="s">
        <v>243</v>
      </c>
      <c r="C47" s="147"/>
      <c r="D47" s="147"/>
      <c r="E47" s="147"/>
      <c r="F47" s="147"/>
      <c r="G47" s="147"/>
      <c r="H47" s="147"/>
      <c r="I47" s="147"/>
      <c r="J47" s="147"/>
      <c r="K47" s="147"/>
      <c r="L47" s="147"/>
      <c r="M47" s="147"/>
      <c r="N47" s="147"/>
      <c r="O47" s="147"/>
      <c r="P47" s="147"/>
      <c r="Q47" s="147"/>
      <c r="R47" s="147"/>
      <c r="S47" s="147"/>
      <c r="T47" s="148"/>
    </row>
    <row r="48" spans="2:44" ht="13.5" customHeight="1" x14ac:dyDescent="0.25">
      <c r="B48" s="14" t="s">
        <v>244</v>
      </c>
      <c r="C48" s="10"/>
      <c r="D48" s="10"/>
      <c r="E48" s="10"/>
      <c r="F48" s="10"/>
      <c r="G48" s="10"/>
      <c r="H48" s="10"/>
      <c r="I48" s="10"/>
      <c r="J48" s="10"/>
      <c r="K48" s="10"/>
      <c r="L48" s="10"/>
      <c r="M48" s="10"/>
      <c r="N48" s="10"/>
      <c r="O48" s="10"/>
      <c r="P48" s="10"/>
      <c r="Q48" s="10"/>
      <c r="R48" s="10"/>
      <c r="S48" s="10"/>
      <c r="T48" s="13"/>
    </row>
    <row r="49" spans="2:20" ht="30" customHeight="1" thickBot="1" x14ac:dyDescent="0.3">
      <c r="B49" s="160" t="s">
        <v>245</v>
      </c>
      <c r="C49" s="161"/>
      <c r="D49" s="161"/>
      <c r="E49" s="161"/>
      <c r="F49" s="161"/>
      <c r="G49" s="161"/>
      <c r="H49" s="161"/>
      <c r="I49" s="161"/>
      <c r="J49" s="161"/>
      <c r="K49" s="161"/>
      <c r="L49" s="161"/>
      <c r="M49" s="161"/>
      <c r="N49" s="161"/>
      <c r="O49" s="161"/>
      <c r="P49" s="161"/>
      <c r="Q49" s="161"/>
      <c r="R49" s="161"/>
      <c r="S49" s="161"/>
      <c r="T49" s="162"/>
    </row>
  </sheetData>
  <mergeCells count="20">
    <mergeCell ref="B49:T49"/>
    <mergeCell ref="S12:T12"/>
    <mergeCell ref="B47:T47"/>
    <mergeCell ref="D34:H34"/>
    <mergeCell ref="J34:N34"/>
    <mergeCell ref="P34:T34"/>
    <mergeCell ref="B44:T44"/>
    <mergeCell ref="B45:T45"/>
    <mergeCell ref="D24:H24"/>
    <mergeCell ref="J24:N24"/>
    <mergeCell ref="P24:T24"/>
    <mergeCell ref="D14:H14"/>
    <mergeCell ref="J14:N14"/>
    <mergeCell ref="P14:T14"/>
    <mergeCell ref="B8:T8"/>
    <mergeCell ref="C6:S6"/>
    <mergeCell ref="B2:T2"/>
    <mergeCell ref="C3:S4"/>
    <mergeCell ref="C5:S5"/>
    <mergeCell ref="B7:T7"/>
  </mergeCells>
  <hyperlinks>
    <hyperlink ref="S12" location="'Contents &amp; guidance'!A1" display="Back to front page"/>
  </hyperlinks>
  <printOptions horizontalCentered="1"/>
  <pageMargins left="0.11811023622047245" right="0.11811023622047245" top="0.15748031496062992" bottom="0.15748031496062992" header="0" footer="0"/>
  <pageSetup paperSize="9" scale="74"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246"/>
  </sheetPr>
  <dimension ref="A1:Y128"/>
  <sheetViews>
    <sheetView showGridLines="0" topLeftCell="A94" workbookViewId="0">
      <selection activeCell="E125" sqref="E125:K125"/>
    </sheetView>
  </sheetViews>
  <sheetFormatPr defaultRowHeight="12.75" x14ac:dyDescent="0.25"/>
  <cols>
    <col min="1" max="1" width="26.28515625" style="103" bestFit="1" customWidth="1"/>
    <col min="2" max="2" width="14.140625" style="103" bestFit="1" customWidth="1"/>
    <col min="3" max="3" width="11" style="103" bestFit="1" customWidth="1"/>
    <col min="4" max="4" width="9.140625" style="103"/>
    <col min="5" max="11" width="9.140625" style="111"/>
    <col min="12" max="17" width="9.5703125" style="111" bestFit="1" customWidth="1"/>
    <col min="18" max="18" width="10.5703125" style="111" bestFit="1" customWidth="1"/>
    <col min="19" max="16384" width="9.140625" style="111"/>
  </cols>
  <sheetData>
    <row r="1" spans="1:25" s="102" customFormat="1" ht="22.5" customHeight="1" x14ac:dyDescent="0.25">
      <c r="A1" s="102" t="s">
        <v>41</v>
      </c>
      <c r="B1" s="102" t="s">
        <v>38</v>
      </c>
      <c r="C1" s="102" t="s">
        <v>39</v>
      </c>
      <c r="D1" s="102" t="s">
        <v>40</v>
      </c>
      <c r="E1" s="102">
        <v>5</v>
      </c>
      <c r="F1" s="102">
        <v>6</v>
      </c>
      <c r="G1" s="102">
        <v>7</v>
      </c>
      <c r="H1" s="102">
        <v>8</v>
      </c>
      <c r="I1" s="102">
        <v>9</v>
      </c>
      <c r="J1" s="102">
        <v>10</v>
      </c>
      <c r="K1" s="102">
        <v>11</v>
      </c>
      <c r="L1" s="102">
        <v>12</v>
      </c>
      <c r="M1" s="102">
        <v>13</v>
      </c>
      <c r="N1" s="102">
        <v>14</v>
      </c>
      <c r="O1" s="102">
        <v>15</v>
      </c>
      <c r="P1" s="102">
        <v>16</v>
      </c>
      <c r="Q1" s="102">
        <v>17</v>
      </c>
      <c r="R1" s="102">
        <v>18</v>
      </c>
      <c r="S1" s="102">
        <v>19</v>
      </c>
      <c r="T1" s="102">
        <v>20</v>
      </c>
      <c r="U1" s="102">
        <v>21</v>
      </c>
      <c r="V1" s="102">
        <v>22</v>
      </c>
      <c r="W1" s="102">
        <v>23</v>
      </c>
      <c r="X1" s="102">
        <v>24</v>
      </c>
      <c r="Y1" s="102">
        <v>25</v>
      </c>
    </row>
    <row r="3" spans="1:25" s="103" customFormat="1" x14ac:dyDescent="0.25">
      <c r="E3" s="164" t="s">
        <v>35</v>
      </c>
      <c r="F3" s="164"/>
      <c r="G3" s="164"/>
      <c r="H3" s="164"/>
      <c r="I3" s="164"/>
      <c r="J3" s="164"/>
      <c r="K3" s="164"/>
      <c r="L3" s="165" t="s">
        <v>36</v>
      </c>
      <c r="M3" s="164"/>
      <c r="N3" s="164"/>
      <c r="O3" s="164"/>
      <c r="P3" s="164"/>
      <c r="Q3" s="164"/>
      <c r="R3" s="164"/>
      <c r="S3" s="164" t="s">
        <v>37</v>
      </c>
      <c r="T3" s="164"/>
      <c r="U3" s="164"/>
      <c r="V3" s="164"/>
      <c r="W3" s="164"/>
      <c r="X3" s="164"/>
      <c r="Y3" s="164"/>
    </row>
    <row r="4" spans="1:25" s="103" customFormat="1" x14ac:dyDescent="0.25">
      <c r="E4" s="104">
        <v>1</v>
      </c>
      <c r="F4" s="104" t="s">
        <v>29</v>
      </c>
      <c r="G4" s="104" t="s">
        <v>30</v>
      </c>
      <c r="H4" s="104" t="s">
        <v>31</v>
      </c>
      <c r="I4" s="104" t="s">
        <v>32</v>
      </c>
      <c r="J4" s="104" t="s">
        <v>33</v>
      </c>
      <c r="K4" s="104" t="s">
        <v>34</v>
      </c>
      <c r="L4" s="105">
        <v>1</v>
      </c>
      <c r="M4" s="106" t="s">
        <v>29</v>
      </c>
      <c r="N4" s="106" t="s">
        <v>30</v>
      </c>
      <c r="O4" s="106" t="s">
        <v>31</v>
      </c>
      <c r="P4" s="106" t="s">
        <v>32</v>
      </c>
      <c r="Q4" s="106" t="s">
        <v>33</v>
      </c>
      <c r="R4" s="106" t="s">
        <v>34</v>
      </c>
      <c r="S4" s="106">
        <v>1</v>
      </c>
      <c r="T4" s="106" t="s">
        <v>29</v>
      </c>
      <c r="U4" s="106" t="s">
        <v>30</v>
      </c>
      <c r="V4" s="106" t="s">
        <v>31</v>
      </c>
      <c r="W4" s="106" t="s">
        <v>32</v>
      </c>
      <c r="X4" s="106" t="s">
        <v>33</v>
      </c>
      <c r="Y4" s="106" t="s">
        <v>34</v>
      </c>
    </row>
    <row r="5" spans="1:25" x14ac:dyDescent="0.25">
      <c r="A5" s="107" t="s">
        <v>42</v>
      </c>
      <c r="B5" s="107" t="s">
        <v>1</v>
      </c>
      <c r="C5" s="107" t="s">
        <v>14</v>
      </c>
      <c r="D5" s="107" t="s">
        <v>18</v>
      </c>
      <c r="E5" s="108">
        <v>632</v>
      </c>
      <c r="F5" s="108">
        <v>520</v>
      </c>
      <c r="G5" s="108">
        <v>1341</v>
      </c>
      <c r="H5" s="108">
        <v>1529</v>
      </c>
      <c r="I5" s="108">
        <v>565</v>
      </c>
      <c r="J5" s="108">
        <v>0</v>
      </c>
      <c r="K5" s="108">
        <v>4587</v>
      </c>
      <c r="L5" s="109">
        <v>2.4536419870012103</v>
      </c>
      <c r="M5" s="110">
        <v>2.0188193563934012</v>
      </c>
      <c r="N5" s="110">
        <v>5.2062245325452894</v>
      </c>
      <c r="O5" s="110">
        <v>5.9361053767798273</v>
      </c>
      <c r="P5" s="110">
        <v>2.1935248776197529</v>
      </c>
      <c r="Q5" s="110">
        <v>0</v>
      </c>
      <c r="R5" s="110">
        <v>17.808316130339481</v>
      </c>
      <c r="S5" s="110">
        <v>0.13778068454327447</v>
      </c>
      <c r="T5" s="110">
        <v>0.11336385437104862</v>
      </c>
      <c r="U5" s="110">
        <v>0.29234793982995422</v>
      </c>
      <c r="V5" s="110">
        <v>0.33333333333333331</v>
      </c>
      <c r="W5" s="110">
        <v>0.12317418792238936</v>
      </c>
      <c r="X5" s="110">
        <v>0</v>
      </c>
      <c r="Y5" s="110">
        <v>1</v>
      </c>
    </row>
    <row r="6" spans="1:25" x14ac:dyDescent="0.25">
      <c r="A6" s="107" t="s">
        <v>43</v>
      </c>
      <c r="B6" s="107" t="s">
        <v>1</v>
      </c>
      <c r="C6" s="107" t="s">
        <v>14</v>
      </c>
      <c r="D6" s="107" t="s">
        <v>19</v>
      </c>
      <c r="E6" s="108">
        <v>817</v>
      </c>
      <c r="F6" s="108">
        <v>709</v>
      </c>
      <c r="G6" s="108">
        <v>1530</v>
      </c>
      <c r="H6" s="108">
        <v>1603</v>
      </c>
      <c r="I6" s="108">
        <v>1522</v>
      </c>
      <c r="J6" s="108">
        <v>1374</v>
      </c>
      <c r="K6" s="108">
        <v>7555</v>
      </c>
      <c r="L6" s="109">
        <v>3.1718757964873241</v>
      </c>
      <c r="M6" s="110">
        <v>2.7525825455440796</v>
      </c>
      <c r="N6" s="110">
        <v>5.9399877216959682</v>
      </c>
      <c r="O6" s="110">
        <v>6.2233989005742725</v>
      </c>
      <c r="P6" s="110">
        <v>5.9089289623668391</v>
      </c>
      <c r="Q6" s="110">
        <v>5.3343419147779478</v>
      </c>
      <c r="R6" s="110">
        <v>29.331115841446433</v>
      </c>
      <c r="S6" s="110">
        <v>0.10814030443414957</v>
      </c>
      <c r="T6" s="110">
        <v>9.3845135671740576E-2</v>
      </c>
      <c r="U6" s="110">
        <v>0.20251489080079418</v>
      </c>
      <c r="V6" s="110">
        <v>0.21217736598279285</v>
      </c>
      <c r="W6" s="110">
        <v>0.20145598941098611</v>
      </c>
      <c r="X6" s="110">
        <v>0.18186631369953674</v>
      </c>
      <c r="Y6" s="110">
        <v>1</v>
      </c>
    </row>
    <row r="7" spans="1:25" x14ac:dyDescent="0.25">
      <c r="A7" s="107" t="s">
        <v>44</v>
      </c>
      <c r="B7" s="107" t="s">
        <v>1</v>
      </c>
      <c r="C7" s="107" t="s">
        <v>14</v>
      </c>
      <c r="D7" s="107" t="s">
        <v>20</v>
      </c>
      <c r="E7" s="108">
        <v>7919</v>
      </c>
      <c r="F7" s="108">
        <v>6385</v>
      </c>
      <c r="G7" s="108">
        <v>14588</v>
      </c>
      <c r="H7" s="108">
        <v>16083</v>
      </c>
      <c r="I7" s="108">
        <v>10920</v>
      </c>
      <c r="J7" s="108">
        <v>6987</v>
      </c>
      <c r="K7" s="108">
        <v>62882</v>
      </c>
      <c r="L7" s="109">
        <v>30.744289390921811</v>
      </c>
      <c r="M7" s="110">
        <v>24.78877228956128</v>
      </c>
      <c r="N7" s="110">
        <v>56.63564763666718</v>
      </c>
      <c r="O7" s="110">
        <v>62.439753286298206</v>
      </c>
      <c r="P7" s="110">
        <v>42.395206484261422</v>
      </c>
      <c r="Q7" s="110">
        <v>27.125943929078254</v>
      </c>
      <c r="R7" s="110">
        <v>244.12961301678814</v>
      </c>
      <c r="S7" s="110">
        <v>0.12593428962183137</v>
      </c>
      <c r="T7" s="110">
        <v>0.10153939124073662</v>
      </c>
      <c r="U7" s="110">
        <v>0.23199007665150601</v>
      </c>
      <c r="V7" s="110">
        <v>0.25576476575172546</v>
      </c>
      <c r="W7" s="110">
        <v>0.17365859864508126</v>
      </c>
      <c r="X7" s="110">
        <v>0.11111287808911931</v>
      </c>
      <c r="Y7" s="110">
        <v>1</v>
      </c>
    </row>
    <row r="8" spans="1:25" x14ac:dyDescent="0.25">
      <c r="A8" s="107" t="s">
        <v>45</v>
      </c>
      <c r="B8" s="107" t="s">
        <v>1</v>
      </c>
      <c r="C8" s="107" t="s">
        <v>14</v>
      </c>
      <c r="D8" s="107" t="s">
        <v>21</v>
      </c>
      <c r="E8" s="108">
        <v>26077</v>
      </c>
      <c r="F8" s="108">
        <v>19460</v>
      </c>
      <c r="G8" s="108">
        <v>38242</v>
      </c>
      <c r="H8" s="108">
        <v>32021</v>
      </c>
      <c r="I8" s="108">
        <v>15552</v>
      </c>
      <c r="J8" s="108">
        <v>9372</v>
      </c>
      <c r="K8" s="108">
        <v>140724</v>
      </c>
      <c r="L8" s="109">
        <v>101.23990837821292</v>
      </c>
      <c r="M8" s="110">
        <v>75.550432068106886</v>
      </c>
      <c r="N8" s="110">
        <v>148.46863428307009</v>
      </c>
      <c r="O8" s="110">
        <v>124.31656655975594</v>
      </c>
      <c r="P8" s="110">
        <v>60.37822813582725</v>
      </c>
      <c r="Q8" s="110">
        <v>36.385336554074911</v>
      </c>
      <c r="R8" s="110">
        <v>546.33910597904799</v>
      </c>
      <c r="S8" s="110">
        <v>0.18530598902816861</v>
      </c>
      <c r="T8" s="110">
        <v>0.13828486967397174</v>
      </c>
      <c r="U8" s="110">
        <v>0.27175179784542791</v>
      </c>
      <c r="V8" s="110">
        <v>0.22754469742190386</v>
      </c>
      <c r="W8" s="110">
        <v>0.11051419800460476</v>
      </c>
      <c r="X8" s="110">
        <v>6.6598448025923088E-2</v>
      </c>
      <c r="Y8" s="110">
        <v>1</v>
      </c>
    </row>
    <row r="9" spans="1:25" x14ac:dyDescent="0.25">
      <c r="A9" s="107" t="s">
        <v>46</v>
      </c>
      <c r="B9" s="107" t="s">
        <v>1</v>
      </c>
      <c r="C9" s="107" t="s">
        <v>14</v>
      </c>
      <c r="D9" s="107" t="s">
        <v>22</v>
      </c>
      <c r="E9" s="108">
        <v>16100</v>
      </c>
      <c r="F9" s="108">
        <v>12341</v>
      </c>
      <c r="G9" s="108">
        <v>25429</v>
      </c>
      <c r="H9" s="108">
        <v>22815</v>
      </c>
      <c r="I9" s="108">
        <v>9164</v>
      </c>
      <c r="J9" s="108">
        <v>4404</v>
      </c>
      <c r="K9" s="108">
        <v>90253</v>
      </c>
      <c r="L9" s="109">
        <v>62.505753149872604</v>
      </c>
      <c r="M9" s="110">
        <v>47.912018610098002</v>
      </c>
      <c r="N9" s="110">
        <v>98.724148872553442</v>
      </c>
      <c r="O9" s="110">
        <v>88.575699261760462</v>
      </c>
      <c r="P9" s="110">
        <v>35.577808811517549</v>
      </c>
      <c r="Q9" s="110">
        <v>17.097847010685651</v>
      </c>
      <c r="R9" s="110">
        <v>350.39327571648772</v>
      </c>
      <c r="S9" s="110">
        <v>0.17838742202475263</v>
      </c>
      <c r="T9" s="110">
        <v>0.13673783696940822</v>
      </c>
      <c r="U9" s="110">
        <v>0.2817524071222009</v>
      </c>
      <c r="V9" s="110">
        <v>0.25278938096240566</v>
      </c>
      <c r="W9" s="110">
        <v>0.10153679102079709</v>
      </c>
      <c r="X9" s="110">
        <v>4.8796161900435446E-2</v>
      </c>
      <c r="Y9" s="110">
        <v>1</v>
      </c>
    </row>
    <row r="10" spans="1:25" x14ac:dyDescent="0.25">
      <c r="A10" s="107" t="s">
        <v>47</v>
      </c>
      <c r="B10" s="107" t="s">
        <v>1</v>
      </c>
      <c r="C10" s="107" t="s">
        <v>14</v>
      </c>
      <c r="D10" s="107" t="s">
        <v>23</v>
      </c>
      <c r="E10" s="108">
        <v>16214</v>
      </c>
      <c r="F10" s="108">
        <v>12731</v>
      </c>
      <c r="G10" s="108">
        <v>28700</v>
      </c>
      <c r="H10" s="108">
        <v>29562</v>
      </c>
      <c r="I10" s="108">
        <v>12611</v>
      </c>
      <c r="J10" s="108">
        <v>5548</v>
      </c>
      <c r="K10" s="108">
        <v>105366</v>
      </c>
      <c r="L10" s="109">
        <v>62.948340470312701</v>
      </c>
      <c r="M10" s="110">
        <v>49.426133127393051</v>
      </c>
      <c r="N10" s="110">
        <v>111.42329909325117</v>
      </c>
      <c r="O10" s="110">
        <v>114.76988041096484</v>
      </c>
      <c r="P10" s="110">
        <v>48.960251737456112</v>
      </c>
      <c r="Q10" s="110">
        <v>21.539249594751134</v>
      </c>
      <c r="R10" s="110">
        <v>409.06715443412901</v>
      </c>
      <c r="S10" s="110">
        <v>0.15388265664445835</v>
      </c>
      <c r="T10" s="110">
        <v>0.12082645255585293</v>
      </c>
      <c r="U10" s="110">
        <v>0.27238388094831351</v>
      </c>
      <c r="V10" s="110">
        <v>0.28056488810432206</v>
      </c>
      <c r="W10" s="110">
        <v>0.11968756524875197</v>
      </c>
      <c r="X10" s="110">
        <v>5.2654556498301162E-2</v>
      </c>
      <c r="Y10" s="110">
        <v>1</v>
      </c>
    </row>
    <row r="11" spans="1:25" x14ac:dyDescent="0.25">
      <c r="A11" s="107" t="s">
        <v>48</v>
      </c>
      <c r="B11" s="107" t="s">
        <v>1</v>
      </c>
      <c r="C11" s="107" t="s">
        <v>14</v>
      </c>
      <c r="D11" s="107" t="s">
        <v>24</v>
      </c>
      <c r="E11" s="108">
        <v>30907</v>
      </c>
      <c r="F11" s="108">
        <v>23795</v>
      </c>
      <c r="G11" s="108">
        <v>56788</v>
      </c>
      <c r="H11" s="108">
        <v>72798</v>
      </c>
      <c r="I11" s="108">
        <v>42688</v>
      </c>
      <c r="J11" s="108">
        <v>22273</v>
      </c>
      <c r="K11" s="108">
        <v>249249</v>
      </c>
      <c r="L11" s="109">
        <v>119.99163432317469</v>
      </c>
      <c r="M11" s="110">
        <v>92.380397279578801</v>
      </c>
      <c r="N11" s="110">
        <v>220.47060309782395</v>
      </c>
      <c r="O11" s="110">
        <v>282.62694520524383</v>
      </c>
      <c r="P11" s="110">
        <v>165.72953978023367</v>
      </c>
      <c r="Q11" s="110">
        <v>86.471468317211958</v>
      </c>
      <c r="R11" s="110">
        <v>967.67058800326697</v>
      </c>
      <c r="S11" s="110">
        <v>0.12400049749447339</v>
      </c>
      <c r="T11" s="110">
        <v>9.5466782213770168E-2</v>
      </c>
      <c r="U11" s="110">
        <v>0.22783642060750495</v>
      </c>
      <c r="V11" s="110">
        <v>0.29206937640672581</v>
      </c>
      <c r="W11" s="110">
        <v>0.17126648451949658</v>
      </c>
      <c r="X11" s="110">
        <v>8.9360438758029126E-2</v>
      </c>
      <c r="Y11" s="110">
        <v>1</v>
      </c>
    </row>
    <row r="12" spans="1:25" x14ac:dyDescent="0.25">
      <c r="A12" s="107" t="s">
        <v>49</v>
      </c>
      <c r="B12" s="107" t="s">
        <v>1</v>
      </c>
      <c r="C12" s="107" t="s">
        <v>14</v>
      </c>
      <c r="D12" s="107" t="s">
        <v>6</v>
      </c>
      <c r="E12" s="108">
        <v>98666</v>
      </c>
      <c r="F12" s="108">
        <v>75941</v>
      </c>
      <c r="G12" s="108">
        <v>166618</v>
      </c>
      <c r="H12" s="108">
        <v>176411</v>
      </c>
      <c r="I12" s="108">
        <v>93022</v>
      </c>
      <c r="J12" s="108">
        <v>49958</v>
      </c>
      <c r="K12" s="108">
        <v>660616</v>
      </c>
      <c r="L12" s="109">
        <v>383.05544349598324</v>
      </c>
      <c r="M12" s="110">
        <v>294.82915527667552</v>
      </c>
      <c r="N12" s="110">
        <v>646.86854523760712</v>
      </c>
      <c r="O12" s="110">
        <v>684.88834900137738</v>
      </c>
      <c r="P12" s="110">
        <v>361.14348878928257</v>
      </c>
      <c r="Q12" s="110">
        <v>193.95418732057985</v>
      </c>
      <c r="R12" s="110">
        <v>2564.7391691215057</v>
      </c>
      <c r="S12" s="110">
        <v>0.1493545418215726</v>
      </c>
      <c r="T12" s="110">
        <v>0.11495483003741962</v>
      </c>
      <c r="U12" s="110">
        <v>0.25221611344563255</v>
      </c>
      <c r="V12" s="110">
        <v>0.26704015646003126</v>
      </c>
      <c r="W12" s="110">
        <v>0.1408110006418252</v>
      </c>
      <c r="X12" s="110">
        <v>7.5623357593518778E-2</v>
      </c>
      <c r="Y12" s="110">
        <v>1</v>
      </c>
    </row>
    <row r="13" spans="1:25" x14ac:dyDescent="0.25">
      <c r="A13" s="107" t="s">
        <v>50</v>
      </c>
      <c r="B13" s="107" t="s">
        <v>1</v>
      </c>
      <c r="C13" s="107" t="s">
        <v>15</v>
      </c>
      <c r="D13" s="107" t="s">
        <v>18</v>
      </c>
      <c r="E13" s="108">
        <v>491</v>
      </c>
      <c r="F13" s="108">
        <v>448</v>
      </c>
      <c r="G13" s="108">
        <v>1026</v>
      </c>
      <c r="H13" s="108">
        <v>1312</v>
      </c>
      <c r="I13" s="108">
        <v>481</v>
      </c>
      <c r="J13" s="108">
        <v>0</v>
      </c>
      <c r="K13" s="108">
        <v>3758</v>
      </c>
      <c r="L13" s="109">
        <v>1.8544806064385753</v>
      </c>
      <c r="M13" s="110">
        <v>1.6920719178910015</v>
      </c>
      <c r="N13" s="110">
        <v>3.8751468476700168</v>
      </c>
      <c r="O13" s="110">
        <v>4.9553534738236475</v>
      </c>
      <c r="P13" s="110">
        <v>1.8167111439856511</v>
      </c>
      <c r="Q13" s="110">
        <v>0</v>
      </c>
      <c r="R13" s="110">
        <v>14.193763989808893</v>
      </c>
      <c r="S13" s="110">
        <v>0.13065460351250666</v>
      </c>
      <c r="T13" s="110">
        <v>0.11921234699308142</v>
      </c>
      <c r="U13" s="110">
        <v>0.27301756253326237</v>
      </c>
      <c r="V13" s="110">
        <v>0.34912187333688133</v>
      </c>
      <c r="W13" s="110">
        <v>0.12799361362426823</v>
      </c>
      <c r="X13" s="110">
        <v>0</v>
      </c>
      <c r="Y13" s="110">
        <v>1</v>
      </c>
    </row>
    <row r="14" spans="1:25" x14ac:dyDescent="0.25">
      <c r="A14" s="107" t="s">
        <v>51</v>
      </c>
      <c r="B14" s="107" t="s">
        <v>1</v>
      </c>
      <c r="C14" s="107" t="s">
        <v>15</v>
      </c>
      <c r="D14" s="107" t="s">
        <v>19</v>
      </c>
      <c r="E14" s="108">
        <v>738</v>
      </c>
      <c r="F14" s="108">
        <v>618</v>
      </c>
      <c r="G14" s="108">
        <v>1289</v>
      </c>
      <c r="H14" s="108">
        <v>1305</v>
      </c>
      <c r="I14" s="108">
        <v>1211</v>
      </c>
      <c r="J14" s="108">
        <v>1170</v>
      </c>
      <c r="K14" s="108">
        <v>6331</v>
      </c>
      <c r="L14" s="109">
        <v>2.7873863290258019</v>
      </c>
      <c r="M14" s="110">
        <v>2.334152779590712</v>
      </c>
      <c r="N14" s="110">
        <v>4.8684837101819216</v>
      </c>
      <c r="O14" s="110">
        <v>4.9289148501066009</v>
      </c>
      <c r="P14" s="110">
        <v>4.5738819030491138</v>
      </c>
      <c r="Q14" s="110">
        <v>4.4190271069921243</v>
      </c>
      <c r="R14" s="110">
        <v>23.911846678946276</v>
      </c>
      <c r="S14" s="110">
        <v>0.11656926235981678</v>
      </c>
      <c r="T14" s="110">
        <v>9.7614910756594536E-2</v>
      </c>
      <c r="U14" s="110">
        <v>0.20360132680461224</v>
      </c>
      <c r="V14" s="110">
        <v>0.20612857368504187</v>
      </c>
      <c r="W14" s="110">
        <v>0.19128099826251777</v>
      </c>
      <c r="X14" s="110">
        <v>0.18480492813141683</v>
      </c>
      <c r="Y14" s="110">
        <v>1</v>
      </c>
    </row>
    <row r="15" spans="1:25" x14ac:dyDescent="0.25">
      <c r="A15" s="107" t="s">
        <v>52</v>
      </c>
      <c r="B15" s="107" t="s">
        <v>1</v>
      </c>
      <c r="C15" s="107" t="s">
        <v>15</v>
      </c>
      <c r="D15" s="107" t="s">
        <v>20</v>
      </c>
      <c r="E15" s="108">
        <v>16295</v>
      </c>
      <c r="F15" s="108">
        <v>14013</v>
      </c>
      <c r="G15" s="108">
        <v>30910</v>
      </c>
      <c r="H15" s="108">
        <v>29615</v>
      </c>
      <c r="I15" s="108">
        <v>15236</v>
      </c>
      <c r="J15" s="108">
        <v>7698</v>
      </c>
      <c r="K15" s="108">
        <v>113767</v>
      </c>
      <c r="L15" s="109">
        <v>61.54533906703989</v>
      </c>
      <c r="M15" s="110">
        <v>52.926347735282597</v>
      </c>
      <c r="N15" s="110">
        <v>116.74540844198852</v>
      </c>
      <c r="O15" s="110">
        <v>111.85426305433485</v>
      </c>
      <c r="P15" s="110">
        <v>57.545552993275223</v>
      </c>
      <c r="Q15" s="110">
        <v>29.074932196261006</v>
      </c>
      <c r="R15" s="110">
        <v>429.69184348818209</v>
      </c>
      <c r="S15" s="110">
        <v>0.1432313412500989</v>
      </c>
      <c r="T15" s="110">
        <v>0.12317280054848946</v>
      </c>
      <c r="U15" s="110">
        <v>0.27169565867079204</v>
      </c>
      <c r="V15" s="110">
        <v>0.26031274446895847</v>
      </c>
      <c r="W15" s="110">
        <v>0.13392284230049137</v>
      </c>
      <c r="X15" s="110">
        <v>6.7664612761169765E-2</v>
      </c>
      <c r="Y15" s="110">
        <v>1</v>
      </c>
    </row>
    <row r="16" spans="1:25" x14ac:dyDescent="0.25">
      <c r="A16" s="107" t="s">
        <v>53</v>
      </c>
      <c r="B16" s="107" t="s">
        <v>1</v>
      </c>
      <c r="C16" s="107" t="s">
        <v>15</v>
      </c>
      <c r="D16" s="107" t="s">
        <v>21</v>
      </c>
      <c r="E16" s="108">
        <v>30157</v>
      </c>
      <c r="F16" s="108">
        <v>25039</v>
      </c>
      <c r="G16" s="108">
        <v>61108</v>
      </c>
      <c r="H16" s="108">
        <v>71486</v>
      </c>
      <c r="I16" s="108">
        <v>45769</v>
      </c>
      <c r="J16" s="108">
        <v>24949</v>
      </c>
      <c r="K16" s="108">
        <v>258508</v>
      </c>
      <c r="L16" s="109">
        <v>113.90136791928333</v>
      </c>
      <c r="M16" s="110">
        <v>94.570957035876759</v>
      </c>
      <c r="N16" s="110">
        <v>230.80163115732884</v>
      </c>
      <c r="O16" s="110">
        <v>269.99877929097352</v>
      </c>
      <c r="P16" s="110">
        <v>172.86705270078849</v>
      </c>
      <c r="Q16" s="110">
        <v>94.231031873800447</v>
      </c>
      <c r="R16" s="110">
        <v>976.37081997805137</v>
      </c>
      <c r="S16" s="110">
        <v>0.11665789840159685</v>
      </c>
      <c r="T16" s="110">
        <v>9.6859671654262153E-2</v>
      </c>
      <c r="U16" s="110">
        <v>0.23638726847911865</v>
      </c>
      <c r="V16" s="110">
        <v>0.27653302799139678</v>
      </c>
      <c r="W16" s="110">
        <v>0.17705061352066473</v>
      </c>
      <c r="X16" s="110">
        <v>9.6511519952960839E-2</v>
      </c>
      <c r="Y16" s="110">
        <v>1</v>
      </c>
    </row>
    <row r="17" spans="1:25" x14ac:dyDescent="0.25">
      <c r="A17" s="107" t="s">
        <v>54</v>
      </c>
      <c r="B17" s="107" t="s">
        <v>1</v>
      </c>
      <c r="C17" s="107" t="s">
        <v>15</v>
      </c>
      <c r="D17" s="107" t="s">
        <v>22</v>
      </c>
      <c r="E17" s="108">
        <v>12684</v>
      </c>
      <c r="F17" s="108">
        <v>9959</v>
      </c>
      <c r="G17" s="108">
        <v>24030</v>
      </c>
      <c r="H17" s="108">
        <v>30630</v>
      </c>
      <c r="I17" s="108">
        <v>21681</v>
      </c>
      <c r="J17" s="108">
        <v>14549</v>
      </c>
      <c r="K17" s="108">
        <v>113533</v>
      </c>
      <c r="L17" s="109">
        <v>47.906786175288978</v>
      </c>
      <c r="M17" s="110">
        <v>37.61460765686715</v>
      </c>
      <c r="N17" s="110">
        <v>90.760018274376719</v>
      </c>
      <c r="O17" s="110">
        <v>115.68786349330665</v>
      </c>
      <c r="P17" s="110">
        <v>81.887971544184836</v>
      </c>
      <c r="Q17" s="110">
        <v>54.950790922759332</v>
      </c>
      <c r="R17" s="110">
        <v>428.80803806678364</v>
      </c>
      <c r="S17" s="110">
        <v>0.11172082125901721</v>
      </c>
      <c r="T17" s="110">
        <v>8.7718989192569555E-2</v>
      </c>
      <c r="U17" s="110">
        <v>0.21165652277311442</v>
      </c>
      <c r="V17" s="110">
        <v>0.26978940043863897</v>
      </c>
      <c r="W17" s="110">
        <v>0.19096650313124819</v>
      </c>
      <c r="X17" s="110">
        <v>0.12814776320541163</v>
      </c>
      <c r="Y17" s="110">
        <v>1</v>
      </c>
    </row>
    <row r="18" spans="1:25" x14ac:dyDescent="0.25">
      <c r="A18" s="107" t="s">
        <v>55</v>
      </c>
      <c r="B18" s="107" t="s">
        <v>1</v>
      </c>
      <c r="C18" s="107" t="s">
        <v>15</v>
      </c>
      <c r="D18" s="107" t="s">
        <v>23</v>
      </c>
      <c r="E18" s="108">
        <v>10821</v>
      </c>
      <c r="F18" s="108">
        <v>8546</v>
      </c>
      <c r="G18" s="108">
        <v>22855</v>
      </c>
      <c r="H18" s="108">
        <v>27987</v>
      </c>
      <c r="I18" s="108">
        <v>20903</v>
      </c>
      <c r="J18" s="108">
        <v>14563</v>
      </c>
      <c r="K18" s="108">
        <v>105675</v>
      </c>
      <c r="L18" s="109">
        <v>40.870335320309216</v>
      </c>
      <c r="M18" s="110">
        <v>32.277782612268972</v>
      </c>
      <c r="N18" s="110">
        <v>86.322106436158123</v>
      </c>
      <c r="O18" s="110">
        <v>105.70539456699879</v>
      </c>
      <c r="P18" s="110">
        <v>78.94950736534733</v>
      </c>
      <c r="Q18" s="110">
        <v>55.003668170193428</v>
      </c>
      <c r="R18" s="110">
        <v>399.12879447127585</v>
      </c>
      <c r="S18" s="110">
        <v>0.10239886444286728</v>
      </c>
      <c r="T18" s="110">
        <v>8.0870593801750656E-2</v>
      </c>
      <c r="U18" s="110">
        <v>0.21627631890229476</v>
      </c>
      <c r="V18" s="110">
        <v>0.26484031227821148</v>
      </c>
      <c r="W18" s="110">
        <v>0.1978045895434114</v>
      </c>
      <c r="X18" s="110">
        <v>0.1378093210314644</v>
      </c>
      <c r="Y18" s="110">
        <v>1</v>
      </c>
    </row>
    <row r="19" spans="1:25" x14ac:dyDescent="0.25">
      <c r="A19" s="107" t="s">
        <v>56</v>
      </c>
      <c r="B19" s="107" t="s">
        <v>1</v>
      </c>
      <c r="C19" s="107" t="s">
        <v>15</v>
      </c>
      <c r="D19" s="107" t="s">
        <v>24</v>
      </c>
      <c r="E19" s="108">
        <v>27544</v>
      </c>
      <c r="F19" s="108">
        <v>20096</v>
      </c>
      <c r="G19" s="108">
        <v>48032</v>
      </c>
      <c r="H19" s="108">
        <v>63441</v>
      </c>
      <c r="I19" s="108">
        <v>50355</v>
      </c>
      <c r="J19" s="108">
        <v>40822</v>
      </c>
      <c r="K19" s="108">
        <v>250290</v>
      </c>
      <c r="L19" s="109">
        <v>104.03220738033426</v>
      </c>
      <c r="M19" s="110">
        <v>75.901511745396363</v>
      </c>
      <c r="N19" s="110">
        <v>181.41428205388524</v>
      </c>
      <c r="O19" s="110">
        <v>239.61324674759604</v>
      </c>
      <c r="P19" s="110">
        <v>190.18812818169951</v>
      </c>
      <c r="Q19" s="110">
        <v>154.18249962532693</v>
      </c>
      <c r="R19" s="110">
        <v>945.33187573423834</v>
      </c>
      <c r="S19" s="110">
        <v>0.11004834392105158</v>
      </c>
      <c r="T19" s="110">
        <v>8.0290862599384713E-2</v>
      </c>
      <c r="U19" s="110">
        <v>0.19190538974789245</v>
      </c>
      <c r="V19" s="110">
        <v>0.25346997482919814</v>
      </c>
      <c r="W19" s="110">
        <v>0.20118662351672059</v>
      </c>
      <c r="X19" s="110">
        <v>0.16309880538575253</v>
      </c>
      <c r="Y19" s="110">
        <v>1</v>
      </c>
    </row>
    <row r="20" spans="1:25" x14ac:dyDescent="0.25">
      <c r="A20" s="107" t="s">
        <v>57</v>
      </c>
      <c r="B20" s="107" t="s">
        <v>1</v>
      </c>
      <c r="C20" s="107" t="s">
        <v>15</v>
      </c>
      <c r="D20" s="107" t="s">
        <v>6</v>
      </c>
      <c r="E20" s="108">
        <v>98730</v>
      </c>
      <c r="F20" s="108">
        <v>78719</v>
      </c>
      <c r="G20" s="108">
        <v>189250</v>
      </c>
      <c r="H20" s="108">
        <v>225776</v>
      </c>
      <c r="I20" s="108">
        <v>155636</v>
      </c>
      <c r="J20" s="108">
        <v>103751</v>
      </c>
      <c r="K20" s="108">
        <v>851862</v>
      </c>
      <c r="L20" s="109">
        <v>372.89790279772006</v>
      </c>
      <c r="M20" s="110">
        <v>297.31743148317355</v>
      </c>
      <c r="N20" s="110">
        <v>714.78707692158935</v>
      </c>
      <c r="O20" s="110">
        <v>852.74381547714006</v>
      </c>
      <c r="P20" s="110">
        <v>587.8288058323302</v>
      </c>
      <c r="Q20" s="110">
        <v>391.86194989533328</v>
      </c>
      <c r="R20" s="110">
        <v>3217.4369824072865</v>
      </c>
      <c r="S20" s="110">
        <v>0.11589905407213845</v>
      </c>
      <c r="T20" s="110">
        <v>9.2408160007137308E-2</v>
      </c>
      <c r="U20" s="110">
        <v>0.22216039687179379</v>
      </c>
      <c r="V20" s="110">
        <v>0.26503823389234404</v>
      </c>
      <c r="W20" s="110">
        <v>0.18270095391037516</v>
      </c>
      <c r="X20" s="110">
        <v>0.12179320124621124</v>
      </c>
      <c r="Y20" s="110">
        <v>1</v>
      </c>
    </row>
    <row r="21" spans="1:25" x14ac:dyDescent="0.25">
      <c r="A21" s="107" t="s">
        <v>58</v>
      </c>
      <c r="B21" s="107" t="s">
        <v>1</v>
      </c>
      <c r="C21" s="107" t="s">
        <v>16</v>
      </c>
      <c r="D21" s="107" t="s">
        <v>18</v>
      </c>
      <c r="E21" s="108">
        <v>1123</v>
      </c>
      <c r="F21" s="108">
        <v>968</v>
      </c>
      <c r="G21" s="108">
        <v>2367</v>
      </c>
      <c r="H21" s="108">
        <v>2841</v>
      </c>
      <c r="I21" s="108">
        <v>1046</v>
      </c>
      <c r="J21" s="108">
        <v>0</v>
      </c>
      <c r="K21" s="108">
        <v>8345</v>
      </c>
      <c r="L21" s="109">
        <v>2.149938799493702</v>
      </c>
      <c r="M21" s="110">
        <v>1.8531974691984892</v>
      </c>
      <c r="N21" s="110">
        <v>4.5315272826372146</v>
      </c>
      <c r="O21" s="110">
        <v>5.4389814152819298</v>
      </c>
      <c r="P21" s="110">
        <v>2.0025253644438221</v>
      </c>
      <c r="Q21" s="110">
        <v>0</v>
      </c>
      <c r="R21" s="110">
        <v>15.976170331055158</v>
      </c>
      <c r="S21" s="110">
        <v>0.13457159976033553</v>
      </c>
      <c r="T21" s="110">
        <v>0.11599760335530257</v>
      </c>
      <c r="U21" s="110">
        <v>0.2836428999400839</v>
      </c>
      <c r="V21" s="110">
        <v>0.34044337926902335</v>
      </c>
      <c r="W21" s="110">
        <v>0.12534451767525465</v>
      </c>
      <c r="X21" s="110">
        <v>0</v>
      </c>
      <c r="Y21" s="110">
        <v>1</v>
      </c>
    </row>
    <row r="22" spans="1:25" x14ac:dyDescent="0.25">
      <c r="A22" s="107" t="s">
        <v>59</v>
      </c>
      <c r="B22" s="107" t="s">
        <v>1</v>
      </c>
      <c r="C22" s="107" t="s">
        <v>16</v>
      </c>
      <c r="D22" s="107" t="s">
        <v>19</v>
      </c>
      <c r="E22" s="108">
        <v>1555</v>
      </c>
      <c r="F22" s="108">
        <v>1327</v>
      </c>
      <c r="G22" s="108">
        <v>2819</v>
      </c>
      <c r="H22" s="108">
        <v>2908</v>
      </c>
      <c r="I22" s="108">
        <v>2733</v>
      </c>
      <c r="J22" s="108">
        <v>2544</v>
      </c>
      <c r="K22" s="108">
        <v>13886</v>
      </c>
      <c r="L22" s="109">
        <v>2.9769856039293914</v>
      </c>
      <c r="M22" s="110">
        <v>2.5404886793661108</v>
      </c>
      <c r="N22" s="110">
        <v>5.3968632909819636</v>
      </c>
      <c r="O22" s="110">
        <v>5.5672502483772792</v>
      </c>
      <c r="P22" s="110">
        <v>5.2322197141730076</v>
      </c>
      <c r="Q22" s="110">
        <v>4.8703867372323932</v>
      </c>
      <c r="R22" s="110">
        <v>26.584194274060145</v>
      </c>
      <c r="S22" s="110">
        <v>0.11198329252484517</v>
      </c>
      <c r="T22" s="110">
        <v>9.5563877286475585E-2</v>
      </c>
      <c r="U22" s="110">
        <v>0.20301022612703443</v>
      </c>
      <c r="V22" s="110">
        <v>0.20941955926832781</v>
      </c>
      <c r="W22" s="110">
        <v>0.19681693792308799</v>
      </c>
      <c r="X22" s="110">
        <v>0.18320610687022901</v>
      </c>
      <c r="Y22" s="110">
        <v>1</v>
      </c>
    </row>
    <row r="23" spans="1:25" x14ac:dyDescent="0.25">
      <c r="A23" s="107" t="s">
        <v>60</v>
      </c>
      <c r="B23" s="107" t="s">
        <v>1</v>
      </c>
      <c r="C23" s="107" t="s">
        <v>16</v>
      </c>
      <c r="D23" s="107" t="s">
        <v>20</v>
      </c>
      <c r="E23" s="108">
        <v>24214</v>
      </c>
      <c r="F23" s="108">
        <v>20398</v>
      </c>
      <c r="G23" s="108">
        <v>45498</v>
      </c>
      <c r="H23" s="108">
        <v>45698</v>
      </c>
      <c r="I23" s="108">
        <v>26156</v>
      </c>
      <c r="J23" s="108">
        <v>14685</v>
      </c>
      <c r="K23" s="108">
        <v>176649</v>
      </c>
      <c r="L23" s="109">
        <v>46.356739172698575</v>
      </c>
      <c r="M23" s="110">
        <v>39.051159066849984</v>
      </c>
      <c r="N23" s="110">
        <v>87.104109972719897</v>
      </c>
      <c r="O23" s="110">
        <v>87.487002011810503</v>
      </c>
      <c r="P23" s="110">
        <v>50.07462087226827</v>
      </c>
      <c r="Q23" s="110">
        <v>28.113847970227081</v>
      </c>
      <c r="R23" s="110">
        <v>338.18747906657433</v>
      </c>
      <c r="S23" s="110">
        <v>0.13707408476696725</v>
      </c>
      <c r="T23" s="110">
        <v>0.11547192455094565</v>
      </c>
      <c r="U23" s="110">
        <v>0.25756160521712551</v>
      </c>
      <c r="V23" s="110">
        <v>0.25869379390769265</v>
      </c>
      <c r="W23" s="110">
        <v>0.14806763695237449</v>
      </c>
      <c r="X23" s="110">
        <v>8.3130954604894447E-2</v>
      </c>
      <c r="Y23" s="110">
        <v>1</v>
      </c>
    </row>
    <row r="24" spans="1:25" x14ac:dyDescent="0.25">
      <c r="A24" s="107" t="s">
        <v>61</v>
      </c>
      <c r="B24" s="107" t="s">
        <v>1</v>
      </c>
      <c r="C24" s="107" t="s">
        <v>16</v>
      </c>
      <c r="D24" s="107" t="s">
        <v>21</v>
      </c>
      <c r="E24" s="108">
        <v>56234</v>
      </c>
      <c r="F24" s="108">
        <v>44499</v>
      </c>
      <c r="G24" s="108">
        <v>99350</v>
      </c>
      <c r="H24" s="108">
        <v>103507</v>
      </c>
      <c r="I24" s="108">
        <v>61321</v>
      </c>
      <c r="J24" s="108">
        <v>34321</v>
      </c>
      <c r="K24" s="108">
        <v>399232</v>
      </c>
      <c r="L24" s="109">
        <v>107.65775463110315</v>
      </c>
      <c r="M24" s="110">
        <v>85.191564237462373</v>
      </c>
      <c r="N24" s="110">
        <v>190.20162041825404</v>
      </c>
      <c r="O24" s="110">
        <v>198.16003145075209</v>
      </c>
      <c r="P24" s="110">
        <v>117.39661364537248</v>
      </c>
      <c r="Q24" s="110">
        <v>65.706188368141895</v>
      </c>
      <c r="R24" s="110">
        <v>764.31377275108605</v>
      </c>
      <c r="S24" s="110">
        <v>0.14085544244950304</v>
      </c>
      <c r="T24" s="110">
        <v>0.11146150609169606</v>
      </c>
      <c r="U24" s="110">
        <v>0.24885279737095223</v>
      </c>
      <c r="V24" s="110">
        <v>0.2592652893555627</v>
      </c>
      <c r="W24" s="110">
        <v>0.15359740702148125</v>
      </c>
      <c r="X24" s="110">
        <v>8.5967557710804748E-2</v>
      </c>
      <c r="Y24" s="110">
        <v>1</v>
      </c>
    </row>
    <row r="25" spans="1:25" x14ac:dyDescent="0.25">
      <c r="A25" s="107" t="s">
        <v>62</v>
      </c>
      <c r="B25" s="107" t="s">
        <v>1</v>
      </c>
      <c r="C25" s="107" t="s">
        <v>16</v>
      </c>
      <c r="D25" s="107" t="s">
        <v>22</v>
      </c>
      <c r="E25" s="108">
        <v>28784</v>
      </c>
      <c r="F25" s="108">
        <v>22300</v>
      </c>
      <c r="G25" s="108">
        <v>49459</v>
      </c>
      <c r="H25" s="108">
        <v>53445</v>
      </c>
      <c r="I25" s="108">
        <v>30845</v>
      </c>
      <c r="J25" s="108">
        <v>18953</v>
      </c>
      <c r="K25" s="108">
        <v>203786</v>
      </c>
      <c r="L25" s="109">
        <v>55.105822265918711</v>
      </c>
      <c r="M25" s="110">
        <v>42.69246235860156</v>
      </c>
      <c r="N25" s="110">
        <v>94.687286806909171</v>
      </c>
      <c r="O25" s="110">
        <v>102.31832514598477</v>
      </c>
      <c r="P25" s="110">
        <v>59.051524728747317</v>
      </c>
      <c r="Q25" s="110">
        <v>36.284764084420416</v>
      </c>
      <c r="R25" s="110">
        <v>390.14018539058196</v>
      </c>
      <c r="S25" s="110">
        <v>0.14124620925873219</v>
      </c>
      <c r="T25" s="110">
        <v>0.10942851815139411</v>
      </c>
      <c r="U25" s="110">
        <v>0.24270067619954266</v>
      </c>
      <c r="V25" s="110">
        <v>0.26226041043054971</v>
      </c>
      <c r="W25" s="110">
        <v>0.15135975974797092</v>
      </c>
      <c r="X25" s="110">
        <v>9.3004426211810431E-2</v>
      </c>
      <c r="Y25" s="110">
        <v>1</v>
      </c>
    </row>
    <row r="26" spans="1:25" x14ac:dyDescent="0.25">
      <c r="A26" s="107" t="s">
        <v>63</v>
      </c>
      <c r="B26" s="107" t="s">
        <v>1</v>
      </c>
      <c r="C26" s="107" t="s">
        <v>16</v>
      </c>
      <c r="D26" s="107" t="s">
        <v>23</v>
      </c>
      <c r="E26" s="108">
        <v>27035</v>
      </c>
      <c r="F26" s="108">
        <v>21277</v>
      </c>
      <c r="G26" s="108">
        <v>51555</v>
      </c>
      <c r="H26" s="108">
        <v>57549</v>
      </c>
      <c r="I26" s="108">
        <v>33514</v>
      </c>
      <c r="J26" s="108">
        <v>20111</v>
      </c>
      <c r="K26" s="108">
        <v>211041</v>
      </c>
      <c r="L26" s="109">
        <v>51.757431384071445</v>
      </c>
      <c r="M26" s="110">
        <v>40.733969578653159</v>
      </c>
      <c r="N26" s="110">
        <v>98.699995376578627</v>
      </c>
      <c r="O26" s="110">
        <v>110.17526978812381</v>
      </c>
      <c r="P26" s="110">
        <v>64.161218990411328</v>
      </c>
      <c r="Q26" s="110">
        <v>38.501708990754977</v>
      </c>
      <c r="R26" s="110">
        <v>404.02959410859336</v>
      </c>
      <c r="S26" s="110">
        <v>0.12810307001956966</v>
      </c>
      <c r="T26" s="110">
        <v>0.10081927208457124</v>
      </c>
      <c r="U26" s="110">
        <v>0.24428902440757957</v>
      </c>
      <c r="V26" s="110">
        <v>0.27269108846148377</v>
      </c>
      <c r="W26" s="110">
        <v>0.15880326571614048</v>
      </c>
      <c r="X26" s="110">
        <v>9.5294279310655275E-2</v>
      </c>
      <c r="Y26" s="110">
        <v>1</v>
      </c>
    </row>
    <row r="27" spans="1:25" x14ac:dyDescent="0.25">
      <c r="A27" s="107" t="s">
        <v>64</v>
      </c>
      <c r="B27" s="107" t="s">
        <v>1</v>
      </c>
      <c r="C27" s="107" t="s">
        <v>16</v>
      </c>
      <c r="D27" s="107" t="s">
        <v>24</v>
      </c>
      <c r="E27" s="108">
        <v>58451</v>
      </c>
      <c r="F27" s="108">
        <v>43891</v>
      </c>
      <c r="G27" s="108">
        <v>104820</v>
      </c>
      <c r="H27" s="108">
        <v>136239</v>
      </c>
      <c r="I27" s="108">
        <v>93043</v>
      </c>
      <c r="J27" s="108">
        <v>63095</v>
      </c>
      <c r="K27" s="108">
        <v>499539</v>
      </c>
      <c r="L27" s="109">
        <v>111.90211288442241</v>
      </c>
      <c r="M27" s="110">
        <v>84.027572438626947</v>
      </c>
      <c r="N27" s="110">
        <v>200.67371768738187</v>
      </c>
      <c r="O27" s="110">
        <v>260.82414256831919</v>
      </c>
      <c r="P27" s="110">
        <v>178.12711996553205</v>
      </c>
      <c r="Q27" s="110">
        <v>120.79286603210608</v>
      </c>
      <c r="R27" s="110">
        <v>956.34753157638852</v>
      </c>
      <c r="S27" s="110">
        <v>0.11700988311222947</v>
      </c>
      <c r="T27" s="110">
        <v>8.7863009694938737E-2</v>
      </c>
      <c r="U27" s="110">
        <v>0.20983346645607251</v>
      </c>
      <c r="V27" s="110">
        <v>0.27272945655894737</v>
      </c>
      <c r="W27" s="110">
        <v>0.18625772962671583</v>
      </c>
      <c r="X27" s="110">
        <v>0.1263064545510961</v>
      </c>
      <c r="Y27" s="110">
        <v>1</v>
      </c>
    </row>
    <row r="28" spans="1:25" x14ac:dyDescent="0.25">
      <c r="A28" s="107" t="s">
        <v>65</v>
      </c>
      <c r="B28" s="107" t="s">
        <v>1</v>
      </c>
      <c r="C28" s="107" t="s">
        <v>16</v>
      </c>
      <c r="D28" s="107" t="s">
        <v>6</v>
      </c>
      <c r="E28" s="108">
        <v>197396</v>
      </c>
      <c r="F28" s="108">
        <v>154660</v>
      </c>
      <c r="G28" s="108">
        <v>355868</v>
      </c>
      <c r="H28" s="108">
        <v>402187</v>
      </c>
      <c r="I28" s="108">
        <v>248658</v>
      </c>
      <c r="J28" s="108">
        <v>153709</v>
      </c>
      <c r="K28" s="108">
        <v>1512478</v>
      </c>
      <c r="L28" s="109">
        <v>377.90678474163735</v>
      </c>
      <c r="M28" s="110">
        <v>296.09041382875864</v>
      </c>
      <c r="N28" s="110">
        <v>681.29512083546274</v>
      </c>
      <c r="O28" s="110">
        <v>769.97100262864956</v>
      </c>
      <c r="P28" s="110">
        <v>476.0458432809483</v>
      </c>
      <c r="Q28" s="110">
        <v>294.26976218288286</v>
      </c>
      <c r="R28" s="110">
        <v>2895.5789274983395</v>
      </c>
      <c r="S28" s="110">
        <v>0.13051165041739451</v>
      </c>
      <c r="T28" s="110">
        <v>0.10225603281502277</v>
      </c>
      <c r="U28" s="110">
        <v>0.23528805047081677</v>
      </c>
      <c r="V28" s="110">
        <v>0.26591262815062433</v>
      </c>
      <c r="W28" s="110">
        <v>0.16440437480743522</v>
      </c>
      <c r="X28" s="110">
        <v>0.10162726333870642</v>
      </c>
      <c r="Y28" s="110">
        <v>1</v>
      </c>
    </row>
    <row r="29" spans="1:25" x14ac:dyDescent="0.25">
      <c r="A29" s="107" t="s">
        <v>66</v>
      </c>
      <c r="B29" s="107" t="s">
        <v>17</v>
      </c>
      <c r="C29" s="107" t="s">
        <v>14</v>
      </c>
      <c r="D29" s="107" t="s">
        <v>18</v>
      </c>
      <c r="E29" s="108">
        <v>31</v>
      </c>
      <c r="F29" s="108">
        <v>21</v>
      </c>
      <c r="G29" s="108">
        <v>49</v>
      </c>
      <c r="H29" s="108">
        <v>50</v>
      </c>
      <c r="I29" s="108">
        <v>18</v>
      </c>
      <c r="J29" s="108">
        <v>0</v>
      </c>
      <c r="K29" s="108">
        <v>169</v>
      </c>
      <c r="L29" s="109">
        <v>3.5052250467551791</v>
      </c>
      <c r="M29" s="110">
        <v>2.3745072897373793</v>
      </c>
      <c r="N29" s="110">
        <v>5.5405170093872185</v>
      </c>
      <c r="O29" s="110">
        <v>5.6535887850889992</v>
      </c>
      <c r="P29" s="110">
        <v>2.0352919626320394</v>
      </c>
      <c r="Q29" s="110">
        <v>0</v>
      </c>
      <c r="R29" s="110">
        <v>19.109130093600815</v>
      </c>
      <c r="S29" s="110">
        <v>0.18343195266272189</v>
      </c>
      <c r="T29" s="110">
        <v>0.1242603550295858</v>
      </c>
      <c r="U29" s="110">
        <v>0.28994082840236685</v>
      </c>
      <c r="V29" s="110">
        <v>0.29585798816568049</v>
      </c>
      <c r="W29" s="110">
        <v>0.10650887573964497</v>
      </c>
      <c r="X29" s="110">
        <v>0</v>
      </c>
      <c r="Y29" s="110">
        <v>1</v>
      </c>
    </row>
    <row r="30" spans="1:25" x14ac:dyDescent="0.25">
      <c r="A30" s="107" t="s">
        <v>67</v>
      </c>
      <c r="B30" s="107" t="s">
        <v>17</v>
      </c>
      <c r="C30" s="107" t="s">
        <v>14</v>
      </c>
      <c r="D30" s="107" t="s">
        <v>19</v>
      </c>
      <c r="E30" s="108">
        <v>35</v>
      </c>
      <c r="F30" s="108">
        <v>27</v>
      </c>
      <c r="G30" s="108">
        <v>49</v>
      </c>
      <c r="H30" s="108">
        <v>59</v>
      </c>
      <c r="I30" s="108">
        <v>67</v>
      </c>
      <c r="J30" s="108">
        <v>35</v>
      </c>
      <c r="K30" s="108">
        <v>272</v>
      </c>
      <c r="L30" s="109">
        <v>3.9575121495622994</v>
      </c>
      <c r="M30" s="110">
        <v>3.0529379439480593</v>
      </c>
      <c r="N30" s="110">
        <v>5.5405170093872185</v>
      </c>
      <c r="O30" s="110">
        <v>6.6712347664050187</v>
      </c>
      <c r="P30" s="110">
        <v>7.5758089720192583</v>
      </c>
      <c r="Q30" s="110">
        <v>3.9575121495622994</v>
      </c>
      <c r="R30" s="110">
        <v>30.755522990884153</v>
      </c>
      <c r="S30" s="110">
        <v>0.12867647058823528</v>
      </c>
      <c r="T30" s="110">
        <v>9.9264705882352935E-2</v>
      </c>
      <c r="U30" s="110">
        <v>0.18014705882352941</v>
      </c>
      <c r="V30" s="110">
        <v>0.21691176470588236</v>
      </c>
      <c r="W30" s="110">
        <v>0.24632352941176472</v>
      </c>
      <c r="X30" s="110">
        <v>0.12867647058823528</v>
      </c>
      <c r="Y30" s="110">
        <v>1</v>
      </c>
    </row>
    <row r="31" spans="1:25" x14ac:dyDescent="0.25">
      <c r="A31" s="107" t="s">
        <v>68</v>
      </c>
      <c r="B31" s="107" t="s">
        <v>17</v>
      </c>
      <c r="C31" s="107" t="s">
        <v>14</v>
      </c>
      <c r="D31" s="107" t="s">
        <v>20</v>
      </c>
      <c r="E31" s="108">
        <v>251</v>
      </c>
      <c r="F31" s="108">
        <v>211</v>
      </c>
      <c r="G31" s="108">
        <v>491</v>
      </c>
      <c r="H31" s="108">
        <v>546</v>
      </c>
      <c r="I31" s="108">
        <v>377</v>
      </c>
      <c r="J31" s="108">
        <v>182</v>
      </c>
      <c r="K31" s="108">
        <v>2058</v>
      </c>
      <c r="L31" s="109">
        <v>28.381015701146772</v>
      </c>
      <c r="M31" s="110">
        <v>23.858144673075575</v>
      </c>
      <c r="N31" s="110">
        <v>55.51824186957397</v>
      </c>
      <c r="O31" s="110">
        <v>61.737189533171865</v>
      </c>
      <c r="P31" s="110">
        <v>42.628059439571054</v>
      </c>
      <c r="Q31" s="110">
        <v>20.579063177723956</v>
      </c>
      <c r="R31" s="110">
        <v>232.70171439426318</v>
      </c>
      <c r="S31" s="110">
        <v>0.12196307094266277</v>
      </c>
      <c r="T31" s="110">
        <v>0.10252672497570457</v>
      </c>
      <c r="U31" s="110">
        <v>0.23858114674441205</v>
      </c>
      <c r="V31" s="110">
        <v>0.26530612244897961</v>
      </c>
      <c r="W31" s="110">
        <v>0.18318756073858114</v>
      </c>
      <c r="X31" s="110">
        <v>8.8435374149659865E-2</v>
      </c>
      <c r="Y31" s="110">
        <v>1</v>
      </c>
    </row>
    <row r="32" spans="1:25" x14ac:dyDescent="0.25">
      <c r="A32" s="107" t="s">
        <v>69</v>
      </c>
      <c r="B32" s="107" t="s">
        <v>17</v>
      </c>
      <c r="C32" s="107" t="s">
        <v>14</v>
      </c>
      <c r="D32" s="107" t="s">
        <v>21</v>
      </c>
      <c r="E32" s="108">
        <v>830</v>
      </c>
      <c r="F32" s="108">
        <v>677</v>
      </c>
      <c r="G32" s="108">
        <v>1312</v>
      </c>
      <c r="H32" s="108">
        <v>1012</v>
      </c>
      <c r="I32" s="108">
        <v>506</v>
      </c>
      <c r="J32" s="108">
        <v>223</v>
      </c>
      <c r="K32" s="108">
        <v>4560</v>
      </c>
      <c r="L32" s="109">
        <v>93.849573832477375</v>
      </c>
      <c r="M32" s="110">
        <v>76.549592150105042</v>
      </c>
      <c r="N32" s="110">
        <v>148.35016972073532</v>
      </c>
      <c r="O32" s="110">
        <v>114.42863701020134</v>
      </c>
      <c r="P32" s="110">
        <v>57.214318505100671</v>
      </c>
      <c r="Q32" s="110">
        <v>25.215005981496933</v>
      </c>
      <c r="R32" s="110">
        <v>515.6072972001167</v>
      </c>
      <c r="S32" s="110">
        <v>0.18201754385964913</v>
      </c>
      <c r="T32" s="110">
        <v>0.14846491228070174</v>
      </c>
      <c r="U32" s="110">
        <v>0.28771929824561404</v>
      </c>
      <c r="V32" s="110">
        <v>0.2219298245614035</v>
      </c>
      <c r="W32" s="110">
        <v>0.11096491228070175</v>
      </c>
      <c r="X32" s="110">
        <v>4.8903508771929824E-2</v>
      </c>
      <c r="Y32" s="110">
        <v>1</v>
      </c>
    </row>
    <row r="33" spans="1:25" x14ac:dyDescent="0.25">
      <c r="A33" s="107" t="s">
        <v>70</v>
      </c>
      <c r="B33" s="107" t="s">
        <v>17</v>
      </c>
      <c r="C33" s="107" t="s">
        <v>14</v>
      </c>
      <c r="D33" s="107" t="s">
        <v>22</v>
      </c>
      <c r="E33" s="108">
        <v>435</v>
      </c>
      <c r="F33" s="108">
        <v>417</v>
      </c>
      <c r="G33" s="108">
        <v>853</v>
      </c>
      <c r="H33" s="108">
        <v>753</v>
      </c>
      <c r="I33" s="108">
        <v>281</v>
      </c>
      <c r="J33" s="108">
        <v>100</v>
      </c>
      <c r="K33" s="108">
        <v>2839</v>
      </c>
      <c r="L33" s="109">
        <v>49.186222430274292</v>
      </c>
      <c r="M33" s="110">
        <v>47.150930467642247</v>
      </c>
      <c r="N33" s="110">
        <v>96.450224673618322</v>
      </c>
      <c r="O33" s="110">
        <v>85.143047103440324</v>
      </c>
      <c r="P33" s="110">
        <v>31.773168972200175</v>
      </c>
      <c r="Q33" s="110">
        <v>11.307177570177998</v>
      </c>
      <c r="R33" s="110">
        <v>321.01077121735335</v>
      </c>
      <c r="S33" s="110">
        <v>0.15322296583303979</v>
      </c>
      <c r="T33" s="110">
        <v>0.14688270517787955</v>
      </c>
      <c r="U33" s="110">
        <v>0.30045790771398379</v>
      </c>
      <c r="V33" s="110">
        <v>0.26523423740753788</v>
      </c>
      <c r="W33" s="110">
        <v>9.8978513561113063E-2</v>
      </c>
      <c r="X33" s="110">
        <v>3.522367030644593E-2</v>
      </c>
      <c r="Y33" s="110">
        <v>1</v>
      </c>
    </row>
    <row r="34" spans="1:25" x14ac:dyDescent="0.25">
      <c r="A34" s="107" t="s">
        <v>71</v>
      </c>
      <c r="B34" s="107" t="s">
        <v>17</v>
      </c>
      <c r="C34" s="107" t="s">
        <v>14</v>
      </c>
      <c r="D34" s="107" t="s">
        <v>23</v>
      </c>
      <c r="E34" s="108">
        <v>460</v>
      </c>
      <c r="F34" s="108">
        <v>366</v>
      </c>
      <c r="G34" s="108">
        <v>894</v>
      </c>
      <c r="H34" s="108">
        <v>808</v>
      </c>
      <c r="I34" s="108">
        <v>361</v>
      </c>
      <c r="J34" s="108">
        <v>120</v>
      </c>
      <c r="K34" s="108">
        <v>3009</v>
      </c>
      <c r="L34" s="109">
        <v>52.013016822818791</v>
      </c>
      <c r="M34" s="110">
        <v>41.384269906851472</v>
      </c>
      <c r="N34" s="110">
        <v>101.0861674773913</v>
      </c>
      <c r="O34" s="110">
        <v>91.361994767038226</v>
      </c>
      <c r="P34" s="110">
        <v>40.818911028342569</v>
      </c>
      <c r="Q34" s="110">
        <v>13.568613084213597</v>
      </c>
      <c r="R34" s="110">
        <v>340.23297308665593</v>
      </c>
      <c r="S34" s="110">
        <v>0.15287470920571619</v>
      </c>
      <c r="T34" s="110">
        <v>0.12163509471585245</v>
      </c>
      <c r="U34" s="110">
        <v>0.29710867397806578</v>
      </c>
      <c r="V34" s="110">
        <v>0.2685277500830841</v>
      </c>
      <c r="W34" s="110">
        <v>0.11997341309405118</v>
      </c>
      <c r="X34" s="110">
        <v>3.9880358923230309E-2</v>
      </c>
      <c r="Y34" s="110">
        <v>1</v>
      </c>
    </row>
    <row r="35" spans="1:25" x14ac:dyDescent="0.25">
      <c r="A35" s="107" t="s">
        <v>72</v>
      </c>
      <c r="B35" s="107" t="s">
        <v>17</v>
      </c>
      <c r="C35" s="107" t="s">
        <v>14</v>
      </c>
      <c r="D35" s="107" t="s">
        <v>24</v>
      </c>
      <c r="E35" s="108">
        <v>819</v>
      </c>
      <c r="F35" s="108">
        <v>704</v>
      </c>
      <c r="G35" s="108">
        <v>1622</v>
      </c>
      <c r="H35" s="108">
        <v>1957</v>
      </c>
      <c r="I35" s="108">
        <v>1152</v>
      </c>
      <c r="J35" s="108">
        <v>492</v>
      </c>
      <c r="K35" s="108">
        <v>6746</v>
      </c>
      <c r="L35" s="109">
        <v>92.605784299757801</v>
      </c>
      <c r="M35" s="110">
        <v>79.602530094053108</v>
      </c>
      <c r="N35" s="110">
        <v>183.40242018828712</v>
      </c>
      <c r="O35" s="110">
        <v>221.28146504838341</v>
      </c>
      <c r="P35" s="110">
        <v>130.25868560845052</v>
      </c>
      <c r="Q35" s="110">
        <v>55.631313645275746</v>
      </c>
      <c r="R35" s="110">
        <v>762.78219888420767</v>
      </c>
      <c r="S35" s="110">
        <v>0.12140527720130448</v>
      </c>
      <c r="T35" s="110">
        <v>0.10435813815594426</v>
      </c>
      <c r="U35" s="110">
        <v>0.24043877853542842</v>
      </c>
      <c r="V35" s="110">
        <v>0.29009783575452119</v>
      </c>
      <c r="W35" s="110">
        <v>0.17076786243699971</v>
      </c>
      <c r="X35" s="110">
        <v>7.2932107915801958E-2</v>
      </c>
      <c r="Y35" s="110">
        <v>1</v>
      </c>
    </row>
    <row r="36" spans="1:25" x14ac:dyDescent="0.25">
      <c r="A36" s="107" t="s">
        <v>73</v>
      </c>
      <c r="B36" s="107" t="s">
        <v>17</v>
      </c>
      <c r="C36" s="107" t="s">
        <v>14</v>
      </c>
      <c r="D36" s="107" t="s">
        <v>6</v>
      </c>
      <c r="E36" s="108">
        <v>2861</v>
      </c>
      <c r="F36" s="108">
        <v>2423</v>
      </c>
      <c r="G36" s="108">
        <v>5270</v>
      </c>
      <c r="H36" s="108">
        <v>5185</v>
      </c>
      <c r="I36" s="108">
        <v>2762</v>
      </c>
      <c r="J36" s="108">
        <v>1152</v>
      </c>
      <c r="K36" s="108">
        <v>19653</v>
      </c>
      <c r="L36" s="109">
        <v>323.4983502827925</v>
      </c>
      <c r="M36" s="110">
        <v>273.97291252541288</v>
      </c>
      <c r="N36" s="110">
        <v>595.88825794838044</v>
      </c>
      <c r="O36" s="110">
        <v>586.27715701372915</v>
      </c>
      <c r="P36" s="110">
        <v>312.30424448831627</v>
      </c>
      <c r="Q36" s="110">
        <v>130.25868560845052</v>
      </c>
      <c r="R36" s="110">
        <v>2222.1996078670818</v>
      </c>
      <c r="S36" s="110">
        <v>0.14557573907291507</v>
      </c>
      <c r="T36" s="110">
        <v>0.12328906528265404</v>
      </c>
      <c r="U36" s="110">
        <v>0.26815244491935075</v>
      </c>
      <c r="V36" s="110">
        <v>0.26382740548516764</v>
      </c>
      <c r="W36" s="110">
        <v>0.1405383402025136</v>
      </c>
      <c r="X36" s="110">
        <v>5.8617005037398869E-2</v>
      </c>
      <c r="Y36" s="110">
        <v>1</v>
      </c>
    </row>
    <row r="37" spans="1:25" x14ac:dyDescent="0.25">
      <c r="A37" s="107" t="s">
        <v>74</v>
      </c>
      <c r="B37" s="107" t="s">
        <v>17</v>
      </c>
      <c r="C37" s="107" t="s">
        <v>15</v>
      </c>
      <c r="D37" s="107" t="s">
        <v>18</v>
      </c>
      <c r="E37" s="108">
        <v>22</v>
      </c>
      <c r="F37" s="108">
        <v>16</v>
      </c>
      <c r="G37" s="108">
        <v>40</v>
      </c>
      <c r="H37" s="108">
        <v>53</v>
      </c>
      <c r="I37" s="108">
        <v>16</v>
      </c>
      <c r="J37" s="108">
        <v>0</v>
      </c>
      <c r="K37" s="108">
        <v>147</v>
      </c>
      <c r="L37" s="109">
        <v>2.4043768401679566</v>
      </c>
      <c r="M37" s="110">
        <v>1.7486377019403321</v>
      </c>
      <c r="N37" s="110">
        <v>4.3715942548508302</v>
      </c>
      <c r="O37" s="110">
        <v>5.7923623876773505</v>
      </c>
      <c r="P37" s="110">
        <v>1.7486377019403321</v>
      </c>
      <c r="Q37" s="110">
        <v>0</v>
      </c>
      <c r="R37" s="110">
        <v>16.065608886576801</v>
      </c>
      <c r="S37" s="110">
        <v>0.14965986394557823</v>
      </c>
      <c r="T37" s="110">
        <v>0.10884353741496598</v>
      </c>
      <c r="U37" s="110">
        <v>0.27210884353741499</v>
      </c>
      <c r="V37" s="110">
        <v>0.36054421768707484</v>
      </c>
      <c r="W37" s="110">
        <v>0.10884353741496598</v>
      </c>
      <c r="X37" s="110">
        <v>0</v>
      </c>
      <c r="Y37" s="110">
        <v>1</v>
      </c>
    </row>
    <row r="38" spans="1:25" x14ac:dyDescent="0.25">
      <c r="A38" s="107" t="s">
        <v>75</v>
      </c>
      <c r="B38" s="107" t="s">
        <v>17</v>
      </c>
      <c r="C38" s="107" t="s">
        <v>15</v>
      </c>
      <c r="D38" s="107" t="s">
        <v>19</v>
      </c>
      <c r="E38" s="108">
        <v>28</v>
      </c>
      <c r="F38" s="108">
        <v>29</v>
      </c>
      <c r="G38" s="108">
        <v>46</v>
      </c>
      <c r="H38" s="108">
        <v>43</v>
      </c>
      <c r="I38" s="108">
        <v>47</v>
      </c>
      <c r="J38" s="108">
        <v>37</v>
      </c>
      <c r="K38" s="108">
        <v>230</v>
      </c>
      <c r="L38" s="109">
        <v>3.0601159783955811</v>
      </c>
      <c r="M38" s="110">
        <v>3.1694058347668519</v>
      </c>
      <c r="N38" s="110">
        <v>5.0273333930784547</v>
      </c>
      <c r="O38" s="110">
        <v>4.6994638239646429</v>
      </c>
      <c r="P38" s="110">
        <v>5.1366232494497259</v>
      </c>
      <c r="Q38" s="110">
        <v>4.0437246857370184</v>
      </c>
      <c r="R38" s="110">
        <v>25.136666965392273</v>
      </c>
      <c r="S38" s="110">
        <v>0.12173913043478261</v>
      </c>
      <c r="T38" s="110">
        <v>0.12608695652173912</v>
      </c>
      <c r="U38" s="110">
        <v>0.2</v>
      </c>
      <c r="V38" s="110">
        <v>0.18695652173913044</v>
      </c>
      <c r="W38" s="110">
        <v>0.20434782608695654</v>
      </c>
      <c r="X38" s="110">
        <v>0.16086956521739129</v>
      </c>
      <c r="Y38" s="110">
        <v>1</v>
      </c>
    </row>
    <row r="39" spans="1:25" x14ac:dyDescent="0.25">
      <c r="A39" s="107" t="s">
        <v>76</v>
      </c>
      <c r="B39" s="107" t="s">
        <v>17</v>
      </c>
      <c r="C39" s="107" t="s">
        <v>15</v>
      </c>
      <c r="D39" s="107" t="s">
        <v>20</v>
      </c>
      <c r="E39" s="108">
        <v>543</v>
      </c>
      <c r="F39" s="108">
        <v>476</v>
      </c>
      <c r="G39" s="108">
        <v>1120</v>
      </c>
      <c r="H39" s="108">
        <v>1046</v>
      </c>
      <c r="I39" s="108">
        <v>555</v>
      </c>
      <c r="J39" s="108">
        <v>233</v>
      </c>
      <c r="K39" s="108">
        <v>3973</v>
      </c>
      <c r="L39" s="109">
        <v>59.344392009600021</v>
      </c>
      <c r="M39" s="110">
        <v>52.021971632724878</v>
      </c>
      <c r="N39" s="110">
        <v>122.40463913582325</v>
      </c>
      <c r="O39" s="110">
        <v>114.31718976434921</v>
      </c>
      <c r="P39" s="110">
        <v>60.655870286055269</v>
      </c>
      <c r="Q39" s="110">
        <v>25.464536534506088</v>
      </c>
      <c r="R39" s="110">
        <v>434.20859936305874</v>
      </c>
      <c r="S39" s="110">
        <v>0.13667253964258747</v>
      </c>
      <c r="T39" s="110">
        <v>0.11980870878429399</v>
      </c>
      <c r="U39" s="110">
        <v>0.28190284419833878</v>
      </c>
      <c r="V39" s="110">
        <v>0.2632771205638057</v>
      </c>
      <c r="W39" s="110">
        <v>0.13969292725899823</v>
      </c>
      <c r="X39" s="110">
        <v>5.8645859551975835E-2</v>
      </c>
      <c r="Y39" s="110">
        <v>1</v>
      </c>
    </row>
    <row r="40" spans="1:25" x14ac:dyDescent="0.25">
      <c r="A40" s="107" t="s">
        <v>77</v>
      </c>
      <c r="B40" s="107" t="s">
        <v>17</v>
      </c>
      <c r="C40" s="107" t="s">
        <v>15</v>
      </c>
      <c r="D40" s="107" t="s">
        <v>21</v>
      </c>
      <c r="E40" s="108">
        <v>885</v>
      </c>
      <c r="F40" s="108">
        <v>852</v>
      </c>
      <c r="G40" s="108">
        <v>1958</v>
      </c>
      <c r="H40" s="108">
        <v>2191</v>
      </c>
      <c r="I40" s="108">
        <v>1389</v>
      </c>
      <c r="J40" s="108">
        <v>497</v>
      </c>
      <c r="K40" s="108">
        <v>7772</v>
      </c>
      <c r="L40" s="109">
        <v>96.721522888574626</v>
      </c>
      <c r="M40" s="110">
        <v>93.114957628322685</v>
      </c>
      <c r="N40" s="110">
        <v>213.98953877494813</v>
      </c>
      <c r="O40" s="110">
        <v>239.45407530945423</v>
      </c>
      <c r="P40" s="110">
        <v>151.80361049969508</v>
      </c>
      <c r="Q40" s="110">
        <v>54.317058616521564</v>
      </c>
      <c r="R40" s="110">
        <v>849.40076371751627</v>
      </c>
      <c r="S40" s="110">
        <v>0.11387030365414308</v>
      </c>
      <c r="T40" s="110">
        <v>0.10962429233144622</v>
      </c>
      <c r="U40" s="110">
        <v>0.2519300051466804</v>
      </c>
      <c r="V40" s="110">
        <v>0.2819094184251158</v>
      </c>
      <c r="W40" s="110">
        <v>0.17871847658260423</v>
      </c>
      <c r="X40" s="110">
        <v>6.3947503860010288E-2</v>
      </c>
      <c r="Y40" s="110">
        <v>1</v>
      </c>
    </row>
    <row r="41" spans="1:25" x14ac:dyDescent="0.25">
      <c r="A41" s="107" t="s">
        <v>78</v>
      </c>
      <c r="B41" s="107" t="s">
        <v>17</v>
      </c>
      <c r="C41" s="107" t="s">
        <v>15</v>
      </c>
      <c r="D41" s="107" t="s">
        <v>22</v>
      </c>
      <c r="E41" s="108">
        <v>362</v>
      </c>
      <c r="F41" s="108">
        <v>314</v>
      </c>
      <c r="G41" s="108">
        <v>699</v>
      </c>
      <c r="H41" s="108">
        <v>1009</v>
      </c>
      <c r="I41" s="108">
        <v>713</v>
      </c>
      <c r="J41" s="108">
        <v>325</v>
      </c>
      <c r="K41" s="108">
        <v>3422</v>
      </c>
      <c r="L41" s="109">
        <v>39.562928006400014</v>
      </c>
      <c r="M41" s="110">
        <v>34.317014900579018</v>
      </c>
      <c r="N41" s="110">
        <v>76.393609603518257</v>
      </c>
      <c r="O41" s="110">
        <v>110.27346507861219</v>
      </c>
      <c r="P41" s="110">
        <v>77.923667592716043</v>
      </c>
      <c r="Q41" s="110">
        <v>35.519203320662996</v>
      </c>
      <c r="R41" s="110">
        <v>373.98988850248855</v>
      </c>
      <c r="S41" s="110">
        <v>0.10578609000584453</v>
      </c>
      <c r="T41" s="110">
        <v>9.1759205143191122E-2</v>
      </c>
      <c r="U41" s="110">
        <v>0.20426651081239042</v>
      </c>
      <c r="V41" s="110">
        <v>0.29485680888369376</v>
      </c>
      <c r="W41" s="110">
        <v>0.20835768556399767</v>
      </c>
      <c r="X41" s="110">
        <v>9.4973699590882518E-2</v>
      </c>
      <c r="Y41" s="110">
        <v>1</v>
      </c>
    </row>
    <row r="42" spans="1:25" x14ac:dyDescent="0.25">
      <c r="A42" s="107" t="s">
        <v>79</v>
      </c>
      <c r="B42" s="107" t="s">
        <v>17</v>
      </c>
      <c r="C42" s="107" t="s">
        <v>15</v>
      </c>
      <c r="D42" s="107" t="s">
        <v>23</v>
      </c>
      <c r="E42" s="108">
        <v>347</v>
      </c>
      <c r="F42" s="108">
        <v>282</v>
      </c>
      <c r="G42" s="108">
        <v>595</v>
      </c>
      <c r="H42" s="108">
        <v>852</v>
      </c>
      <c r="I42" s="108">
        <v>677</v>
      </c>
      <c r="J42" s="108">
        <v>315</v>
      </c>
      <c r="K42" s="108">
        <v>3068</v>
      </c>
      <c r="L42" s="109">
        <v>37.923580160830952</v>
      </c>
      <c r="M42" s="110">
        <v>30.819739496698354</v>
      </c>
      <c r="N42" s="110">
        <v>65.027464540906095</v>
      </c>
      <c r="O42" s="110">
        <v>93.114957628322685</v>
      </c>
      <c r="P42" s="110">
        <v>73.989232763350302</v>
      </c>
      <c r="Q42" s="110">
        <v>34.426304756950287</v>
      </c>
      <c r="R42" s="110">
        <v>335.30127934705871</v>
      </c>
      <c r="S42" s="110">
        <v>0.11310299869621904</v>
      </c>
      <c r="T42" s="110">
        <v>9.1916558018252936E-2</v>
      </c>
      <c r="U42" s="110">
        <v>0.1939374185136897</v>
      </c>
      <c r="V42" s="110">
        <v>0.27770534550195569</v>
      </c>
      <c r="W42" s="110">
        <v>0.22066492829204692</v>
      </c>
      <c r="X42" s="110">
        <v>0.10267275097783572</v>
      </c>
      <c r="Y42" s="110">
        <v>1</v>
      </c>
    </row>
    <row r="43" spans="1:25" x14ac:dyDescent="0.25">
      <c r="A43" s="107" t="s">
        <v>80</v>
      </c>
      <c r="B43" s="107" t="s">
        <v>17</v>
      </c>
      <c r="C43" s="107" t="s">
        <v>15</v>
      </c>
      <c r="D43" s="107" t="s">
        <v>24</v>
      </c>
      <c r="E43" s="108">
        <v>759</v>
      </c>
      <c r="F43" s="108">
        <v>600</v>
      </c>
      <c r="G43" s="108">
        <v>1421</v>
      </c>
      <c r="H43" s="108">
        <v>1889</v>
      </c>
      <c r="I43" s="108">
        <v>1540</v>
      </c>
      <c r="J43" s="108">
        <v>791</v>
      </c>
      <c r="K43" s="108">
        <v>7000</v>
      </c>
      <c r="L43" s="109">
        <v>82.951000985794508</v>
      </c>
      <c r="M43" s="110">
        <v>65.573913822762449</v>
      </c>
      <c r="N43" s="110">
        <v>155.30088590357573</v>
      </c>
      <c r="O43" s="110">
        <v>206.44853868533045</v>
      </c>
      <c r="P43" s="110">
        <v>168.30637881175696</v>
      </c>
      <c r="Q43" s="110">
        <v>86.448276389675172</v>
      </c>
      <c r="R43" s="110">
        <v>765.02899459889534</v>
      </c>
      <c r="S43" s="110">
        <v>0.10842857142857143</v>
      </c>
      <c r="T43" s="110">
        <v>8.5714285714285715E-2</v>
      </c>
      <c r="U43" s="110">
        <v>0.20300000000000001</v>
      </c>
      <c r="V43" s="110">
        <v>0.26985714285714285</v>
      </c>
      <c r="W43" s="110">
        <v>0.22</v>
      </c>
      <c r="X43" s="110">
        <v>0.113</v>
      </c>
      <c r="Y43" s="110">
        <v>1</v>
      </c>
    </row>
    <row r="44" spans="1:25" x14ac:dyDescent="0.25">
      <c r="A44" s="107" t="s">
        <v>81</v>
      </c>
      <c r="B44" s="107" t="s">
        <v>17</v>
      </c>
      <c r="C44" s="107" t="s">
        <v>15</v>
      </c>
      <c r="D44" s="107" t="s">
        <v>6</v>
      </c>
      <c r="E44" s="108">
        <v>2946</v>
      </c>
      <c r="F44" s="108">
        <v>2569</v>
      </c>
      <c r="G44" s="108">
        <v>5879</v>
      </c>
      <c r="H44" s="108">
        <v>7083</v>
      </c>
      <c r="I44" s="108">
        <v>4937</v>
      </c>
      <c r="J44" s="108">
        <v>2198</v>
      </c>
      <c r="K44" s="108">
        <v>25612</v>
      </c>
      <c r="L44" s="109">
        <v>321.96791686976366</v>
      </c>
      <c r="M44" s="110">
        <v>280.76564101779456</v>
      </c>
      <c r="N44" s="110">
        <v>642.51506560670077</v>
      </c>
      <c r="O44" s="110">
        <v>774.10005267771078</v>
      </c>
      <c r="P44" s="110">
        <v>539.56402090496374</v>
      </c>
      <c r="Q44" s="110">
        <v>240.21910430405313</v>
      </c>
      <c r="R44" s="110">
        <v>2799.1318013809864</v>
      </c>
      <c r="S44" s="110">
        <v>0.11502420740277995</v>
      </c>
      <c r="T44" s="110">
        <v>0.10030454474465095</v>
      </c>
      <c r="U44" s="110">
        <v>0.22954084023114166</v>
      </c>
      <c r="V44" s="110">
        <v>0.27655005466187726</v>
      </c>
      <c r="W44" s="110">
        <v>0.19276120568483524</v>
      </c>
      <c r="X44" s="110">
        <v>8.5819147274714971E-2</v>
      </c>
      <c r="Y44" s="110">
        <v>1</v>
      </c>
    </row>
    <row r="45" spans="1:25" x14ac:dyDescent="0.25">
      <c r="A45" s="107" t="s">
        <v>82</v>
      </c>
      <c r="B45" s="107" t="s">
        <v>17</v>
      </c>
      <c r="C45" s="107" t="s">
        <v>16</v>
      </c>
      <c r="D45" s="107" t="s">
        <v>18</v>
      </c>
      <c r="E45" s="108">
        <v>53</v>
      </c>
      <c r="F45" s="108">
        <v>37</v>
      </c>
      <c r="G45" s="108">
        <v>89</v>
      </c>
      <c r="H45" s="108">
        <v>103</v>
      </c>
      <c r="I45" s="108">
        <v>34</v>
      </c>
      <c r="J45" s="108">
        <v>0</v>
      </c>
      <c r="K45" s="108">
        <v>316</v>
      </c>
      <c r="L45" s="109">
        <v>2.9454393484021271</v>
      </c>
      <c r="M45" s="110">
        <v>2.0562501111486546</v>
      </c>
      <c r="N45" s="110">
        <v>4.9461151322224399</v>
      </c>
      <c r="O45" s="110">
        <v>5.7241557148192275</v>
      </c>
      <c r="P45" s="110">
        <v>1.8895271291636286</v>
      </c>
      <c r="Q45" s="110">
        <v>0</v>
      </c>
      <c r="R45" s="110">
        <v>17.561487435756078</v>
      </c>
      <c r="S45" s="110">
        <v>0.16772151898734178</v>
      </c>
      <c r="T45" s="110">
        <v>0.11708860759493671</v>
      </c>
      <c r="U45" s="110">
        <v>0.28164556962025317</v>
      </c>
      <c r="V45" s="110">
        <v>0.32594936708860761</v>
      </c>
      <c r="W45" s="110">
        <v>0.10759493670886076</v>
      </c>
      <c r="X45" s="110">
        <v>0</v>
      </c>
      <c r="Y45" s="110">
        <v>1</v>
      </c>
    </row>
    <row r="46" spans="1:25" x14ac:dyDescent="0.25">
      <c r="A46" s="107" t="s">
        <v>83</v>
      </c>
      <c r="B46" s="107" t="s">
        <v>17</v>
      </c>
      <c r="C46" s="107" t="s">
        <v>16</v>
      </c>
      <c r="D46" s="107" t="s">
        <v>19</v>
      </c>
      <c r="E46" s="108">
        <v>63</v>
      </c>
      <c r="F46" s="108">
        <v>56</v>
      </c>
      <c r="G46" s="108">
        <v>95</v>
      </c>
      <c r="H46" s="108">
        <v>102</v>
      </c>
      <c r="I46" s="108">
        <v>114</v>
      </c>
      <c r="J46" s="108">
        <v>72</v>
      </c>
      <c r="K46" s="108">
        <v>502</v>
      </c>
      <c r="L46" s="109">
        <v>3.5011826216855471</v>
      </c>
      <c r="M46" s="110">
        <v>3.1121623303871528</v>
      </c>
      <c r="N46" s="110">
        <v>5.2795610961924915</v>
      </c>
      <c r="O46" s="110">
        <v>5.6685813874908861</v>
      </c>
      <c r="P46" s="110">
        <v>6.3354733154309901</v>
      </c>
      <c r="Q46" s="110">
        <v>4.0013515676406257</v>
      </c>
      <c r="R46" s="110">
        <v>27.898312318827692</v>
      </c>
      <c r="S46" s="110">
        <v>0.12549800796812749</v>
      </c>
      <c r="T46" s="110">
        <v>0.11155378486055777</v>
      </c>
      <c r="U46" s="110">
        <v>0.18924302788844621</v>
      </c>
      <c r="V46" s="110">
        <v>0.20318725099601595</v>
      </c>
      <c r="W46" s="110">
        <v>0.22709163346613545</v>
      </c>
      <c r="X46" s="110">
        <v>0.14342629482071714</v>
      </c>
      <c r="Y46" s="110">
        <v>1</v>
      </c>
    </row>
    <row r="47" spans="1:25" x14ac:dyDescent="0.25">
      <c r="A47" s="107" t="s">
        <v>84</v>
      </c>
      <c r="B47" s="107" t="s">
        <v>17</v>
      </c>
      <c r="C47" s="107" t="s">
        <v>16</v>
      </c>
      <c r="D47" s="107" t="s">
        <v>20</v>
      </c>
      <c r="E47" s="108">
        <v>794</v>
      </c>
      <c r="F47" s="108">
        <v>687</v>
      </c>
      <c r="G47" s="108">
        <v>1611</v>
      </c>
      <c r="H47" s="108">
        <v>1592</v>
      </c>
      <c r="I47" s="108">
        <v>932</v>
      </c>
      <c r="J47" s="108">
        <v>415</v>
      </c>
      <c r="K47" s="108">
        <v>6031</v>
      </c>
      <c r="L47" s="109">
        <v>44.126015898703564</v>
      </c>
      <c r="M47" s="110">
        <v>38.179562874570969</v>
      </c>
      <c r="N47" s="110">
        <v>89.530241325958997</v>
      </c>
      <c r="O47" s="110">
        <v>88.474329106720489</v>
      </c>
      <c r="P47" s="110">
        <v>51.795273070014758</v>
      </c>
      <c r="Q47" s="110">
        <v>23.063345841261938</v>
      </c>
      <c r="R47" s="110">
        <v>335.16876811723068</v>
      </c>
      <c r="S47" s="110">
        <v>0.13165312551815619</v>
      </c>
      <c r="T47" s="110">
        <v>0.11391145746973967</v>
      </c>
      <c r="U47" s="110">
        <v>0.26711988061681313</v>
      </c>
      <c r="V47" s="110">
        <v>0.26396949096335598</v>
      </c>
      <c r="W47" s="110">
        <v>0.15453490300116066</v>
      </c>
      <c r="X47" s="110">
        <v>6.8811142430774339E-2</v>
      </c>
      <c r="Y47" s="110">
        <v>1</v>
      </c>
    </row>
    <row r="48" spans="1:25" x14ac:dyDescent="0.25">
      <c r="A48" s="107" t="s">
        <v>85</v>
      </c>
      <c r="B48" s="107" t="s">
        <v>17</v>
      </c>
      <c r="C48" s="107" t="s">
        <v>16</v>
      </c>
      <c r="D48" s="107" t="s">
        <v>21</v>
      </c>
      <c r="E48" s="108">
        <v>1715</v>
      </c>
      <c r="F48" s="108">
        <v>1529</v>
      </c>
      <c r="G48" s="108">
        <v>3270</v>
      </c>
      <c r="H48" s="108">
        <v>3203</v>
      </c>
      <c r="I48" s="108">
        <v>1895</v>
      </c>
      <c r="J48" s="108">
        <v>720</v>
      </c>
      <c r="K48" s="108">
        <v>12332</v>
      </c>
      <c r="L48" s="109">
        <v>95.309971368106559</v>
      </c>
      <c r="M48" s="110">
        <v>84.973146485034945</v>
      </c>
      <c r="N48" s="110">
        <v>181.72805036367839</v>
      </c>
      <c r="O48" s="110">
        <v>178.00457043267949</v>
      </c>
      <c r="P48" s="110">
        <v>105.31335028720812</v>
      </c>
      <c r="Q48" s="110">
        <v>40.01351567640625</v>
      </c>
      <c r="R48" s="110">
        <v>685.34260461311374</v>
      </c>
      <c r="S48" s="110">
        <v>0.13906908855011352</v>
      </c>
      <c r="T48" s="110">
        <v>0.12398637690561141</v>
      </c>
      <c r="U48" s="110">
        <v>0.26516380149205321</v>
      </c>
      <c r="V48" s="110">
        <v>0.2597307817061304</v>
      </c>
      <c r="W48" s="110">
        <v>0.15366526110930911</v>
      </c>
      <c r="X48" s="110">
        <v>5.8384690236782354E-2</v>
      </c>
      <c r="Y48" s="110">
        <v>1</v>
      </c>
    </row>
    <row r="49" spans="1:25" x14ac:dyDescent="0.25">
      <c r="A49" s="107" t="s">
        <v>86</v>
      </c>
      <c r="B49" s="107" t="s">
        <v>17</v>
      </c>
      <c r="C49" s="107" t="s">
        <v>16</v>
      </c>
      <c r="D49" s="107" t="s">
        <v>22</v>
      </c>
      <c r="E49" s="108">
        <v>797</v>
      </c>
      <c r="F49" s="108">
        <v>731</v>
      </c>
      <c r="G49" s="108">
        <v>1552</v>
      </c>
      <c r="H49" s="108">
        <v>1762</v>
      </c>
      <c r="I49" s="108">
        <v>994</v>
      </c>
      <c r="J49" s="108">
        <v>425</v>
      </c>
      <c r="K49" s="108">
        <v>6261</v>
      </c>
      <c r="L49" s="109">
        <v>44.292738880688589</v>
      </c>
      <c r="M49" s="110">
        <v>40.624833277018013</v>
      </c>
      <c r="N49" s="110">
        <v>86.251356013586815</v>
      </c>
      <c r="O49" s="110">
        <v>97.921964752538642</v>
      </c>
      <c r="P49" s="110">
        <v>55.240881364371965</v>
      </c>
      <c r="Q49" s="110">
        <v>23.619089114545357</v>
      </c>
      <c r="R49" s="110">
        <v>347.95086340274935</v>
      </c>
      <c r="S49" s="110">
        <v>0.12729595911196295</v>
      </c>
      <c r="T49" s="110">
        <v>0.11675451205877656</v>
      </c>
      <c r="U49" s="110">
        <v>0.24788372464462546</v>
      </c>
      <c r="V49" s="110">
        <v>0.28142469254112762</v>
      </c>
      <c r="W49" s="110">
        <v>0.15876058137677687</v>
      </c>
      <c r="X49" s="110">
        <v>6.7880530266730549E-2</v>
      </c>
      <c r="Y49" s="110">
        <v>1</v>
      </c>
    </row>
    <row r="50" spans="1:25" x14ac:dyDescent="0.25">
      <c r="A50" s="107" t="s">
        <v>87</v>
      </c>
      <c r="B50" s="107" t="s">
        <v>17</v>
      </c>
      <c r="C50" s="107" t="s">
        <v>16</v>
      </c>
      <c r="D50" s="107" t="s">
        <v>23</v>
      </c>
      <c r="E50" s="108">
        <v>807</v>
      </c>
      <c r="F50" s="108">
        <v>648</v>
      </c>
      <c r="G50" s="108">
        <v>1489</v>
      </c>
      <c r="H50" s="108">
        <v>1660</v>
      </c>
      <c r="I50" s="108">
        <v>1038</v>
      </c>
      <c r="J50" s="108">
        <v>435</v>
      </c>
      <c r="K50" s="108">
        <v>6077</v>
      </c>
      <c r="L50" s="109">
        <v>44.848482153972007</v>
      </c>
      <c r="M50" s="110">
        <v>36.012164108765624</v>
      </c>
      <c r="N50" s="110">
        <v>82.750173391901271</v>
      </c>
      <c r="O50" s="110">
        <v>92.253383365047753</v>
      </c>
      <c r="P50" s="110">
        <v>57.686151766819016</v>
      </c>
      <c r="Q50" s="110">
        <v>24.174832387828779</v>
      </c>
      <c r="R50" s="110">
        <v>337.72518717433445</v>
      </c>
      <c r="S50" s="110">
        <v>0.13279578739509626</v>
      </c>
      <c r="T50" s="110">
        <v>0.1066315616258022</v>
      </c>
      <c r="U50" s="110">
        <v>0.24502221490867204</v>
      </c>
      <c r="V50" s="110">
        <v>0.27316109922659204</v>
      </c>
      <c r="W50" s="110">
        <v>0.17080796445614613</v>
      </c>
      <c r="X50" s="110">
        <v>7.15813723876913E-2</v>
      </c>
      <c r="Y50" s="110">
        <v>1</v>
      </c>
    </row>
    <row r="51" spans="1:25" x14ac:dyDescent="0.25">
      <c r="A51" s="107" t="s">
        <v>88</v>
      </c>
      <c r="B51" s="107" t="s">
        <v>17</v>
      </c>
      <c r="C51" s="107" t="s">
        <v>16</v>
      </c>
      <c r="D51" s="107" t="s">
        <v>24</v>
      </c>
      <c r="E51" s="108">
        <v>1578</v>
      </c>
      <c r="F51" s="108">
        <v>1304</v>
      </c>
      <c r="G51" s="108">
        <v>3043</v>
      </c>
      <c r="H51" s="108">
        <v>3846</v>
      </c>
      <c r="I51" s="108">
        <v>2692</v>
      </c>
      <c r="J51" s="108">
        <v>1283</v>
      </c>
      <c r="K51" s="108">
        <v>13746</v>
      </c>
      <c r="L51" s="109">
        <v>87.696288524123702</v>
      </c>
      <c r="M51" s="110">
        <v>72.468922836157986</v>
      </c>
      <c r="N51" s="110">
        <v>169.11267806014476</v>
      </c>
      <c r="O51" s="110">
        <v>213.7388629048034</v>
      </c>
      <c r="P51" s="110">
        <v>149.6060891678967</v>
      </c>
      <c r="Q51" s="110">
        <v>71.301861962262805</v>
      </c>
      <c r="R51" s="110">
        <v>763.92470345538936</v>
      </c>
      <c r="S51" s="110">
        <v>0.11479703186381493</v>
      </c>
      <c r="T51" s="110">
        <v>9.486396042485086E-2</v>
      </c>
      <c r="U51" s="110">
        <v>0.22137349046995489</v>
      </c>
      <c r="V51" s="110">
        <v>0.27979048450458316</v>
      </c>
      <c r="W51" s="110">
        <v>0.19583878946602648</v>
      </c>
      <c r="X51" s="110">
        <v>9.3336243270769684E-2</v>
      </c>
      <c r="Y51" s="110">
        <v>1</v>
      </c>
    </row>
    <row r="52" spans="1:25" x14ac:dyDescent="0.25">
      <c r="A52" s="107" t="s">
        <v>89</v>
      </c>
      <c r="B52" s="107" t="s">
        <v>17</v>
      </c>
      <c r="C52" s="107" t="s">
        <v>16</v>
      </c>
      <c r="D52" s="107" t="s">
        <v>6</v>
      </c>
      <c r="E52" s="108">
        <v>5807</v>
      </c>
      <c r="F52" s="108">
        <v>4992</v>
      </c>
      <c r="G52" s="108">
        <v>11149</v>
      </c>
      <c r="H52" s="108">
        <v>12268</v>
      </c>
      <c r="I52" s="108">
        <v>7699</v>
      </c>
      <c r="J52" s="108">
        <v>3350</v>
      </c>
      <c r="K52" s="108">
        <v>45265</v>
      </c>
      <c r="L52" s="109">
        <v>322.72011879568208</v>
      </c>
      <c r="M52" s="110">
        <v>277.42704202308335</v>
      </c>
      <c r="N52" s="110">
        <v>619.5981753836852</v>
      </c>
      <c r="O52" s="110">
        <v>681.78584766409983</v>
      </c>
      <c r="P52" s="110">
        <v>427.86674610090517</v>
      </c>
      <c r="Q52" s="110">
        <v>186.17399654994577</v>
      </c>
      <c r="R52" s="110">
        <v>2515.5719265174016</v>
      </c>
      <c r="S52" s="110">
        <v>0.12828896498398321</v>
      </c>
      <c r="T52" s="110">
        <v>0.11028388379542693</v>
      </c>
      <c r="U52" s="110">
        <v>0.24630509223461836</v>
      </c>
      <c r="V52" s="110">
        <v>0.2710261791671269</v>
      </c>
      <c r="W52" s="110">
        <v>0.17008726389042306</v>
      </c>
      <c r="X52" s="110">
        <v>7.400861592842152E-2</v>
      </c>
      <c r="Y52" s="110">
        <v>1</v>
      </c>
    </row>
    <row r="53" spans="1:25" x14ac:dyDescent="0.25">
      <c r="A53" s="107" t="s">
        <v>90</v>
      </c>
      <c r="B53" s="107" t="s">
        <v>2</v>
      </c>
      <c r="C53" s="107" t="s">
        <v>14</v>
      </c>
      <c r="D53" s="107" t="s">
        <v>18</v>
      </c>
      <c r="E53" s="108">
        <v>46</v>
      </c>
      <c r="F53" s="108">
        <v>47</v>
      </c>
      <c r="G53" s="108">
        <v>109</v>
      </c>
      <c r="H53" s="108">
        <v>159</v>
      </c>
      <c r="I53" s="108">
        <v>55</v>
      </c>
      <c r="J53" s="108">
        <v>0</v>
      </c>
      <c r="K53" s="108">
        <v>416</v>
      </c>
      <c r="L53" s="109">
        <v>1.8179554719471687</v>
      </c>
      <c r="M53" s="110">
        <v>1.8574762430764549</v>
      </c>
      <c r="N53" s="110">
        <v>4.3077640530922041</v>
      </c>
      <c r="O53" s="110">
        <v>6.2838026095565178</v>
      </c>
      <c r="P53" s="110">
        <v>2.1736424121107452</v>
      </c>
      <c r="Q53" s="110">
        <v>0</v>
      </c>
      <c r="R53" s="110">
        <v>16.440640789783089</v>
      </c>
      <c r="S53" s="110">
        <v>0.11057692307692307</v>
      </c>
      <c r="T53" s="110">
        <v>0.11298076923076923</v>
      </c>
      <c r="U53" s="110">
        <v>0.26201923076923078</v>
      </c>
      <c r="V53" s="110">
        <v>0.38221153846153844</v>
      </c>
      <c r="W53" s="110">
        <v>0.13221153846153846</v>
      </c>
      <c r="X53" s="110">
        <v>0</v>
      </c>
      <c r="Y53" s="110">
        <v>1</v>
      </c>
    </row>
    <row r="54" spans="1:25" x14ac:dyDescent="0.25">
      <c r="A54" s="107" t="s">
        <v>91</v>
      </c>
      <c r="B54" s="107" t="s">
        <v>2</v>
      </c>
      <c r="C54" s="107" t="s">
        <v>14</v>
      </c>
      <c r="D54" s="107" t="s">
        <v>19</v>
      </c>
      <c r="E54" s="108">
        <v>81</v>
      </c>
      <c r="F54" s="108">
        <v>81</v>
      </c>
      <c r="G54" s="108">
        <v>122</v>
      </c>
      <c r="H54" s="108">
        <v>155</v>
      </c>
      <c r="I54" s="108">
        <v>147</v>
      </c>
      <c r="J54" s="108">
        <v>153</v>
      </c>
      <c r="K54" s="108">
        <v>739</v>
      </c>
      <c r="L54" s="109">
        <v>3.2011824614721882</v>
      </c>
      <c r="M54" s="110">
        <v>3.2011824614721882</v>
      </c>
      <c r="N54" s="110">
        <v>4.8215340777729256</v>
      </c>
      <c r="O54" s="110">
        <v>6.125719525039373</v>
      </c>
      <c r="P54" s="110">
        <v>5.8095533560050825</v>
      </c>
      <c r="Q54" s="110">
        <v>6.0466779827807997</v>
      </c>
      <c r="R54" s="110">
        <v>29.205849864542557</v>
      </c>
      <c r="S54" s="110">
        <v>0.10960757780784844</v>
      </c>
      <c r="T54" s="110">
        <v>0.10960757780784844</v>
      </c>
      <c r="U54" s="110">
        <v>0.16508795669824086</v>
      </c>
      <c r="V54" s="110">
        <v>0.20974289580514208</v>
      </c>
      <c r="W54" s="110">
        <v>0.19891745602165087</v>
      </c>
      <c r="X54" s="110">
        <v>0.20703653585926929</v>
      </c>
      <c r="Y54" s="110">
        <v>1</v>
      </c>
    </row>
    <row r="55" spans="1:25" x14ac:dyDescent="0.25">
      <c r="A55" s="107" t="s">
        <v>92</v>
      </c>
      <c r="B55" s="107" t="s">
        <v>2</v>
      </c>
      <c r="C55" s="107" t="s">
        <v>14</v>
      </c>
      <c r="D55" s="107" t="s">
        <v>20</v>
      </c>
      <c r="E55" s="108">
        <v>801</v>
      </c>
      <c r="F55" s="108">
        <v>629</v>
      </c>
      <c r="G55" s="108">
        <v>1490</v>
      </c>
      <c r="H55" s="108">
        <v>1752</v>
      </c>
      <c r="I55" s="108">
        <v>1283</v>
      </c>
      <c r="J55" s="108">
        <v>878</v>
      </c>
      <c r="K55" s="108">
        <v>6833</v>
      </c>
      <c r="L55" s="109">
        <v>31.656137674558305</v>
      </c>
      <c r="M55" s="110">
        <v>24.858565040321068</v>
      </c>
      <c r="N55" s="110">
        <v>58.885948982636549</v>
      </c>
      <c r="O55" s="110">
        <v>69.240391018509555</v>
      </c>
      <c r="P55" s="110">
        <v>50.705149358874287</v>
      </c>
      <c r="Q55" s="110">
        <v>34.69923705151335</v>
      </c>
      <c r="R55" s="110">
        <v>270.04542912641313</v>
      </c>
      <c r="S55" s="110">
        <v>0.11722523049904873</v>
      </c>
      <c r="T55" s="110">
        <v>9.2053270891262987E-2</v>
      </c>
      <c r="U55" s="110">
        <v>0.21805941753256255</v>
      </c>
      <c r="V55" s="110">
        <v>0.25640275135372459</v>
      </c>
      <c r="W55" s="110">
        <v>0.18776525684179715</v>
      </c>
      <c r="X55" s="110">
        <v>0.12849407288160397</v>
      </c>
      <c r="Y55" s="110">
        <v>1</v>
      </c>
    </row>
    <row r="56" spans="1:25" x14ac:dyDescent="0.25">
      <c r="A56" s="107" t="s">
        <v>93</v>
      </c>
      <c r="B56" s="107" t="s">
        <v>2</v>
      </c>
      <c r="C56" s="107" t="s">
        <v>14</v>
      </c>
      <c r="D56" s="107" t="s">
        <v>21</v>
      </c>
      <c r="E56" s="108">
        <v>2831</v>
      </c>
      <c r="F56" s="108">
        <v>2096</v>
      </c>
      <c r="G56" s="108">
        <v>4059</v>
      </c>
      <c r="H56" s="108">
        <v>3545</v>
      </c>
      <c r="I56" s="108">
        <v>1833</v>
      </c>
      <c r="J56" s="108">
        <v>1191</v>
      </c>
      <c r="K56" s="108">
        <v>15555</v>
      </c>
      <c r="L56" s="109">
        <v>111.88330306700945</v>
      </c>
      <c r="M56" s="110">
        <v>82.835536286984038</v>
      </c>
      <c r="N56" s="110">
        <v>160.41481001377298</v>
      </c>
      <c r="O56" s="110">
        <v>140.10113365331983</v>
      </c>
      <c r="P56" s="110">
        <v>72.441573479981741</v>
      </c>
      <c r="Q56" s="110">
        <v>47.069238414979957</v>
      </c>
      <c r="R56" s="110">
        <v>614.74559491604805</v>
      </c>
      <c r="S56" s="110">
        <v>0.18199935711989715</v>
      </c>
      <c r="T56" s="110">
        <v>0.13474766955962714</v>
      </c>
      <c r="U56" s="110">
        <v>0.26094503375120542</v>
      </c>
      <c r="V56" s="110">
        <v>0.22790099646415943</v>
      </c>
      <c r="W56" s="110">
        <v>0.11783992285438766</v>
      </c>
      <c r="X56" s="110">
        <v>7.6567020250723233E-2</v>
      </c>
      <c r="Y56" s="110">
        <v>1</v>
      </c>
    </row>
    <row r="57" spans="1:25" x14ac:dyDescent="0.25">
      <c r="A57" s="107" t="s">
        <v>94</v>
      </c>
      <c r="B57" s="107" t="s">
        <v>2</v>
      </c>
      <c r="C57" s="107" t="s">
        <v>14</v>
      </c>
      <c r="D57" s="107" t="s">
        <v>22</v>
      </c>
      <c r="E57" s="108">
        <v>1547</v>
      </c>
      <c r="F57" s="108">
        <v>1241</v>
      </c>
      <c r="G57" s="108">
        <v>2510</v>
      </c>
      <c r="H57" s="108">
        <v>2301</v>
      </c>
      <c r="I57" s="108">
        <v>985</v>
      </c>
      <c r="J57" s="108">
        <v>493</v>
      </c>
      <c r="K57" s="108">
        <v>9077</v>
      </c>
      <c r="L57" s="109">
        <v>61.138632937005866</v>
      </c>
      <c r="M57" s="110">
        <v>49.045276971444267</v>
      </c>
      <c r="N57" s="110">
        <v>99.197135534508547</v>
      </c>
      <c r="O57" s="110">
        <v>90.937294368487713</v>
      </c>
      <c r="P57" s="110">
        <v>38.927959562346977</v>
      </c>
      <c r="Q57" s="110">
        <v>19.483740166738134</v>
      </c>
      <c r="R57" s="110">
        <v>358.73003954053149</v>
      </c>
      <c r="S57" s="110">
        <v>0.17043075906136387</v>
      </c>
      <c r="T57" s="110">
        <v>0.13671918034592928</v>
      </c>
      <c r="U57" s="110">
        <v>0.2765230803128787</v>
      </c>
      <c r="V57" s="110">
        <v>0.25349785171312106</v>
      </c>
      <c r="W57" s="110">
        <v>0.10851602952517352</v>
      </c>
      <c r="X57" s="110">
        <v>5.4313099041533544E-2</v>
      </c>
      <c r="Y57" s="110">
        <v>1</v>
      </c>
    </row>
    <row r="58" spans="1:25" x14ac:dyDescent="0.25">
      <c r="A58" s="107" t="s">
        <v>95</v>
      </c>
      <c r="B58" s="107" t="s">
        <v>2</v>
      </c>
      <c r="C58" s="107" t="s">
        <v>14</v>
      </c>
      <c r="D58" s="107" t="s">
        <v>23</v>
      </c>
      <c r="E58" s="108">
        <v>1650</v>
      </c>
      <c r="F58" s="108">
        <v>1288</v>
      </c>
      <c r="G58" s="108">
        <v>2825</v>
      </c>
      <c r="H58" s="108">
        <v>2912</v>
      </c>
      <c r="I58" s="108">
        <v>1401</v>
      </c>
      <c r="J58" s="108">
        <v>645</v>
      </c>
      <c r="K58" s="108">
        <v>10721</v>
      </c>
      <c r="L58" s="109">
        <v>65.209272363322356</v>
      </c>
      <c r="M58" s="110">
        <v>50.902753214520722</v>
      </c>
      <c r="N58" s="110">
        <v>111.64617844023373</v>
      </c>
      <c r="O58" s="110">
        <v>115.08448552848164</v>
      </c>
      <c r="P58" s="110">
        <v>55.368600352130073</v>
      </c>
      <c r="Q58" s="110">
        <v>25.490897378389647</v>
      </c>
      <c r="R58" s="110">
        <v>423.70218727707817</v>
      </c>
      <c r="S58" s="110">
        <v>0.15390355377296894</v>
      </c>
      <c r="T58" s="110">
        <v>0.1201380468239903</v>
      </c>
      <c r="U58" s="110">
        <v>0.26350153903553775</v>
      </c>
      <c r="V58" s="110">
        <v>0.27161645368902154</v>
      </c>
      <c r="W58" s="110">
        <v>0.1306781083854118</v>
      </c>
      <c r="X58" s="110">
        <v>6.0162298293069676E-2</v>
      </c>
      <c r="Y58" s="110">
        <v>1</v>
      </c>
    </row>
    <row r="59" spans="1:25" x14ac:dyDescent="0.25">
      <c r="A59" s="107" t="s">
        <v>96</v>
      </c>
      <c r="B59" s="107" t="s">
        <v>2</v>
      </c>
      <c r="C59" s="107" t="s">
        <v>14</v>
      </c>
      <c r="D59" s="107" t="s">
        <v>24</v>
      </c>
      <c r="E59" s="108">
        <v>2608</v>
      </c>
      <c r="F59" s="108">
        <v>2040</v>
      </c>
      <c r="G59" s="108">
        <v>5105</v>
      </c>
      <c r="H59" s="108">
        <v>6644</v>
      </c>
      <c r="I59" s="108">
        <v>4169</v>
      </c>
      <c r="J59" s="108">
        <v>2381</v>
      </c>
      <c r="K59" s="108">
        <v>22947</v>
      </c>
      <c r="L59" s="109">
        <v>103.0701711051786</v>
      </c>
      <c r="M59" s="110">
        <v>80.622373103743996</v>
      </c>
      <c r="N59" s="110">
        <v>201.75353661500642</v>
      </c>
      <c r="O59" s="110">
        <v>262.576003382978</v>
      </c>
      <c r="P59" s="110">
        <v>164.76209483799448</v>
      </c>
      <c r="Q59" s="110">
        <v>94.098956058830623</v>
      </c>
      <c r="R59" s="110">
        <v>906.88313510373212</v>
      </c>
      <c r="S59" s="110">
        <v>0.11365320085414216</v>
      </c>
      <c r="T59" s="110">
        <v>8.8900509870571312E-2</v>
      </c>
      <c r="U59" s="110">
        <v>0.22246916808297382</v>
      </c>
      <c r="V59" s="110">
        <v>0.28953675861768424</v>
      </c>
      <c r="W59" s="110">
        <v>0.18167952237765286</v>
      </c>
      <c r="X59" s="110">
        <v>0.10376084019697564</v>
      </c>
      <c r="Y59" s="110">
        <v>1</v>
      </c>
    </row>
    <row r="60" spans="1:25" x14ac:dyDescent="0.25">
      <c r="A60" s="107" t="s">
        <v>97</v>
      </c>
      <c r="B60" s="107" t="s">
        <v>2</v>
      </c>
      <c r="C60" s="107" t="s">
        <v>14</v>
      </c>
      <c r="D60" s="107" t="s">
        <v>6</v>
      </c>
      <c r="E60" s="108">
        <v>9564</v>
      </c>
      <c r="F60" s="108">
        <v>7422</v>
      </c>
      <c r="G60" s="108">
        <v>16220</v>
      </c>
      <c r="H60" s="108">
        <v>17468</v>
      </c>
      <c r="I60" s="108">
        <v>9873</v>
      </c>
      <c r="J60" s="108">
        <v>5741</v>
      </c>
      <c r="K60" s="108">
        <v>66288</v>
      </c>
      <c r="L60" s="109">
        <v>377.97665508049391</v>
      </c>
      <c r="M60" s="110">
        <v>293.32316332156273</v>
      </c>
      <c r="N60" s="110">
        <v>641.02690771702339</v>
      </c>
      <c r="O60" s="110">
        <v>690.34883008637269</v>
      </c>
      <c r="P60" s="110">
        <v>390.18857335944341</v>
      </c>
      <c r="Q60" s="110">
        <v>226.88874705323249</v>
      </c>
      <c r="R60" s="110">
        <v>2619.7528766181285</v>
      </c>
      <c r="S60" s="110">
        <v>0.14427950760318609</v>
      </c>
      <c r="T60" s="110">
        <v>0.11196596669080376</v>
      </c>
      <c r="U60" s="110">
        <v>0.24468983828143856</v>
      </c>
      <c r="V60" s="110">
        <v>0.26351677528361089</v>
      </c>
      <c r="W60" s="110">
        <v>0.1489409847936278</v>
      </c>
      <c r="X60" s="110">
        <v>8.6606927347332857E-2</v>
      </c>
      <c r="Y60" s="110">
        <v>1</v>
      </c>
    </row>
    <row r="61" spans="1:25" x14ac:dyDescent="0.25">
      <c r="A61" s="107" t="s">
        <v>98</v>
      </c>
      <c r="B61" s="107" t="s">
        <v>2</v>
      </c>
      <c r="C61" s="107" t="s">
        <v>15</v>
      </c>
      <c r="D61" s="107" t="s">
        <v>18</v>
      </c>
      <c r="E61" s="108">
        <v>36</v>
      </c>
      <c r="F61" s="108">
        <v>42</v>
      </c>
      <c r="G61" s="108">
        <v>108</v>
      </c>
      <c r="H61" s="108">
        <v>125</v>
      </c>
      <c r="I61" s="108">
        <v>43</v>
      </c>
      <c r="J61" s="108">
        <v>0</v>
      </c>
      <c r="K61" s="108">
        <v>354</v>
      </c>
      <c r="L61" s="109">
        <v>1.3374025042861892</v>
      </c>
      <c r="M61" s="110">
        <v>1.5603029216672208</v>
      </c>
      <c r="N61" s="110">
        <v>4.0122075128585681</v>
      </c>
      <c r="O61" s="110">
        <v>4.6437586954381569</v>
      </c>
      <c r="P61" s="110">
        <v>1.597452991230726</v>
      </c>
      <c r="Q61" s="110">
        <v>0</v>
      </c>
      <c r="R61" s="110">
        <v>13.151124625480861</v>
      </c>
      <c r="S61" s="110">
        <v>0.10169491525423729</v>
      </c>
      <c r="T61" s="110">
        <v>0.11864406779661017</v>
      </c>
      <c r="U61" s="110">
        <v>0.30508474576271188</v>
      </c>
      <c r="V61" s="110">
        <v>0.35310734463276838</v>
      </c>
      <c r="W61" s="110">
        <v>0.12146892655367232</v>
      </c>
      <c r="X61" s="110">
        <v>0</v>
      </c>
      <c r="Y61" s="110">
        <v>1</v>
      </c>
    </row>
    <row r="62" spans="1:25" x14ac:dyDescent="0.25">
      <c r="A62" s="107" t="s">
        <v>99</v>
      </c>
      <c r="B62" s="107" t="s">
        <v>2</v>
      </c>
      <c r="C62" s="107" t="s">
        <v>15</v>
      </c>
      <c r="D62" s="107" t="s">
        <v>19</v>
      </c>
      <c r="E62" s="108">
        <v>89</v>
      </c>
      <c r="F62" s="108">
        <v>62</v>
      </c>
      <c r="G62" s="108">
        <v>146</v>
      </c>
      <c r="H62" s="108">
        <v>147</v>
      </c>
      <c r="I62" s="108">
        <v>106</v>
      </c>
      <c r="J62" s="108">
        <v>110</v>
      </c>
      <c r="K62" s="108">
        <v>660</v>
      </c>
      <c r="L62" s="109">
        <v>3.3063561911519681</v>
      </c>
      <c r="M62" s="110">
        <v>2.3033043129373261</v>
      </c>
      <c r="N62" s="110">
        <v>5.4239101562717673</v>
      </c>
      <c r="O62" s="110">
        <v>5.461060225835273</v>
      </c>
      <c r="P62" s="110">
        <v>3.9379073737315573</v>
      </c>
      <c r="Q62" s="110">
        <v>4.0865076519855785</v>
      </c>
      <c r="R62" s="110">
        <v>24.519045911913469</v>
      </c>
      <c r="S62" s="110">
        <v>0.13484848484848486</v>
      </c>
      <c r="T62" s="110">
        <v>9.3939393939393934E-2</v>
      </c>
      <c r="U62" s="110">
        <v>0.22121212121212122</v>
      </c>
      <c r="V62" s="110">
        <v>0.22272727272727272</v>
      </c>
      <c r="W62" s="110">
        <v>0.16060606060606061</v>
      </c>
      <c r="X62" s="110">
        <v>0.16666666666666666</v>
      </c>
      <c r="Y62" s="110">
        <v>1</v>
      </c>
    </row>
    <row r="63" spans="1:25" x14ac:dyDescent="0.25">
      <c r="A63" s="107" t="s">
        <v>100</v>
      </c>
      <c r="B63" s="107" t="s">
        <v>2</v>
      </c>
      <c r="C63" s="107" t="s">
        <v>15</v>
      </c>
      <c r="D63" s="107" t="s">
        <v>20</v>
      </c>
      <c r="E63" s="108">
        <v>1675</v>
      </c>
      <c r="F63" s="108">
        <v>1449</v>
      </c>
      <c r="G63" s="108">
        <v>3304</v>
      </c>
      <c r="H63" s="108">
        <v>3275</v>
      </c>
      <c r="I63" s="108">
        <v>1845</v>
      </c>
      <c r="J63" s="108">
        <v>978</v>
      </c>
      <c r="K63" s="108">
        <v>12526</v>
      </c>
      <c r="L63" s="109">
        <v>62.226366518871309</v>
      </c>
      <c r="M63" s="110">
        <v>53.83045079751912</v>
      </c>
      <c r="N63" s="110">
        <v>122.74382983782137</v>
      </c>
      <c r="O63" s="110">
        <v>121.66647782047971</v>
      </c>
      <c r="P63" s="110">
        <v>68.541878344667197</v>
      </c>
      <c r="Q63" s="110">
        <v>36.332768033108145</v>
      </c>
      <c r="R63" s="110">
        <v>465.34177135246688</v>
      </c>
      <c r="S63" s="110">
        <v>0.13372185853424876</v>
      </c>
      <c r="T63" s="110">
        <v>0.11567938687529938</v>
      </c>
      <c r="U63" s="110">
        <v>0.26377135558039277</v>
      </c>
      <c r="V63" s="110">
        <v>0.2614561711639789</v>
      </c>
      <c r="W63" s="110">
        <v>0.1472936292511576</v>
      </c>
      <c r="X63" s="110">
        <v>7.8077598594922568E-2</v>
      </c>
      <c r="Y63" s="110">
        <v>1</v>
      </c>
    </row>
    <row r="64" spans="1:25" x14ac:dyDescent="0.25">
      <c r="A64" s="107" t="s">
        <v>101</v>
      </c>
      <c r="B64" s="107" t="s">
        <v>2</v>
      </c>
      <c r="C64" s="107" t="s">
        <v>15</v>
      </c>
      <c r="D64" s="107" t="s">
        <v>21</v>
      </c>
      <c r="E64" s="108">
        <v>3411</v>
      </c>
      <c r="F64" s="108">
        <v>2835</v>
      </c>
      <c r="G64" s="108">
        <v>6498</v>
      </c>
      <c r="H64" s="108">
        <v>7571</v>
      </c>
      <c r="I64" s="108">
        <v>5112</v>
      </c>
      <c r="J64" s="108">
        <v>2806</v>
      </c>
      <c r="K64" s="108">
        <v>28233</v>
      </c>
      <c r="L64" s="109">
        <v>126.71888728111644</v>
      </c>
      <c r="M64" s="110">
        <v>105.3204472125374</v>
      </c>
      <c r="N64" s="110">
        <v>241.40115202365718</v>
      </c>
      <c r="O64" s="110">
        <v>281.26317666529832</v>
      </c>
      <c r="P64" s="110">
        <v>189.91115560863886</v>
      </c>
      <c r="Q64" s="110">
        <v>104.24309519519575</v>
      </c>
      <c r="R64" s="110">
        <v>1048.8579139864439</v>
      </c>
      <c r="S64" s="110">
        <v>0.12081606630538731</v>
      </c>
      <c r="T64" s="110">
        <v>0.10041440867070449</v>
      </c>
      <c r="U64" s="110">
        <v>0.23015620019126554</v>
      </c>
      <c r="V64" s="110">
        <v>0.26816137144476321</v>
      </c>
      <c r="W64" s="110">
        <v>0.18106471150781001</v>
      </c>
      <c r="X64" s="110">
        <v>9.9387241880069421E-2</v>
      </c>
      <c r="Y64" s="110">
        <v>1</v>
      </c>
    </row>
    <row r="65" spans="1:25" x14ac:dyDescent="0.25">
      <c r="A65" s="107" t="s">
        <v>102</v>
      </c>
      <c r="B65" s="107" t="s">
        <v>2</v>
      </c>
      <c r="C65" s="107" t="s">
        <v>15</v>
      </c>
      <c r="D65" s="107" t="s">
        <v>22</v>
      </c>
      <c r="E65" s="108">
        <v>1341</v>
      </c>
      <c r="F65" s="108">
        <v>1102</v>
      </c>
      <c r="G65" s="108">
        <v>2600</v>
      </c>
      <c r="H65" s="108">
        <v>3073</v>
      </c>
      <c r="I65" s="108">
        <v>2371</v>
      </c>
      <c r="J65" s="108">
        <v>1516</v>
      </c>
      <c r="K65" s="108">
        <v>12003</v>
      </c>
      <c r="L65" s="109">
        <v>49.818243284660554</v>
      </c>
      <c r="M65" s="110">
        <v>40.939376658982795</v>
      </c>
      <c r="N65" s="110">
        <v>96.590180865113666</v>
      </c>
      <c r="O65" s="110">
        <v>114.16216376865165</v>
      </c>
      <c r="P65" s="110">
        <v>88.082814935070971</v>
      </c>
      <c r="Q65" s="110">
        <v>56.319505458273973</v>
      </c>
      <c r="R65" s="110">
        <v>445.9122849707536</v>
      </c>
      <c r="S65" s="110">
        <v>0.11172206948262935</v>
      </c>
      <c r="T65" s="110">
        <v>9.1810380738148803E-2</v>
      </c>
      <c r="U65" s="110">
        <v>0.21661251353828209</v>
      </c>
      <c r="V65" s="110">
        <v>0.25601932850120801</v>
      </c>
      <c r="W65" s="110">
        <v>0.19753394984587186</v>
      </c>
      <c r="X65" s="110">
        <v>0.12630175789385986</v>
      </c>
      <c r="Y65" s="110">
        <v>1</v>
      </c>
    </row>
    <row r="66" spans="1:25" x14ac:dyDescent="0.25">
      <c r="A66" s="107" t="s">
        <v>103</v>
      </c>
      <c r="B66" s="107" t="s">
        <v>2</v>
      </c>
      <c r="C66" s="107" t="s">
        <v>15</v>
      </c>
      <c r="D66" s="107" t="s">
        <v>23</v>
      </c>
      <c r="E66" s="108">
        <v>1316</v>
      </c>
      <c r="F66" s="108">
        <v>1024</v>
      </c>
      <c r="G66" s="108">
        <v>2592</v>
      </c>
      <c r="H66" s="108">
        <v>3078</v>
      </c>
      <c r="I66" s="108">
        <v>2411</v>
      </c>
      <c r="J66" s="108">
        <v>1694</v>
      </c>
      <c r="K66" s="108">
        <v>12115</v>
      </c>
      <c r="L66" s="109">
        <v>48.889491545572916</v>
      </c>
      <c r="M66" s="110">
        <v>38.041671233029383</v>
      </c>
      <c r="N66" s="110">
        <v>96.292980308605621</v>
      </c>
      <c r="O66" s="110">
        <v>114.34791411646918</v>
      </c>
      <c r="P66" s="110">
        <v>89.568817717611182</v>
      </c>
      <c r="Q66" s="110">
        <v>62.932217840577906</v>
      </c>
      <c r="R66" s="110">
        <v>450.07309276186618</v>
      </c>
      <c r="S66" s="110">
        <v>0.10862567065621132</v>
      </c>
      <c r="T66" s="110">
        <v>8.4523318200577791E-2</v>
      </c>
      <c r="U66" s="110">
        <v>0.21394964919521256</v>
      </c>
      <c r="V66" s="110">
        <v>0.2540652084193149</v>
      </c>
      <c r="W66" s="110">
        <v>0.19900949236483698</v>
      </c>
      <c r="X66" s="110">
        <v>0.13982666116384648</v>
      </c>
      <c r="Y66" s="110">
        <v>1</v>
      </c>
    </row>
    <row r="67" spans="1:25" x14ac:dyDescent="0.25">
      <c r="A67" s="107" t="s">
        <v>104</v>
      </c>
      <c r="B67" s="107" t="s">
        <v>2</v>
      </c>
      <c r="C67" s="107" t="s">
        <v>15</v>
      </c>
      <c r="D67" s="107" t="s">
        <v>24</v>
      </c>
      <c r="E67" s="108">
        <v>2822</v>
      </c>
      <c r="F67" s="108">
        <v>2060</v>
      </c>
      <c r="G67" s="108">
        <v>4914</v>
      </c>
      <c r="H67" s="108">
        <v>6664</v>
      </c>
      <c r="I67" s="108">
        <v>5368</v>
      </c>
      <c r="J67" s="108">
        <v>4410</v>
      </c>
      <c r="K67" s="108">
        <v>26238</v>
      </c>
      <c r="L67" s="109">
        <v>104.83749630821184</v>
      </c>
      <c r="M67" s="110">
        <v>76.529143300820834</v>
      </c>
      <c r="N67" s="110">
        <v>182.55544183506484</v>
      </c>
      <c r="O67" s="110">
        <v>247.56806357119905</v>
      </c>
      <c r="P67" s="110">
        <v>199.42157341689622</v>
      </c>
      <c r="Q67" s="110">
        <v>163.8318067750582</v>
      </c>
      <c r="R67" s="110">
        <v>974.74352520725097</v>
      </c>
      <c r="S67" s="110">
        <v>0.10755392941535177</v>
      </c>
      <c r="T67" s="110">
        <v>7.8512081713545234E-2</v>
      </c>
      <c r="U67" s="110">
        <v>0.1872856162817288</v>
      </c>
      <c r="V67" s="110">
        <v>0.25398277307721623</v>
      </c>
      <c r="W67" s="110">
        <v>0.20458876438752954</v>
      </c>
      <c r="X67" s="110">
        <v>0.1680768351246284</v>
      </c>
      <c r="Y67" s="110">
        <v>1</v>
      </c>
    </row>
    <row r="68" spans="1:25" x14ac:dyDescent="0.25">
      <c r="A68" s="107" t="s">
        <v>105</v>
      </c>
      <c r="B68" s="107" t="s">
        <v>2</v>
      </c>
      <c r="C68" s="107" t="s">
        <v>15</v>
      </c>
      <c r="D68" s="107" t="s">
        <v>6</v>
      </c>
      <c r="E68" s="108">
        <v>10690</v>
      </c>
      <c r="F68" s="108">
        <v>8574</v>
      </c>
      <c r="G68" s="108">
        <v>20162</v>
      </c>
      <c r="H68" s="108">
        <v>23933</v>
      </c>
      <c r="I68" s="108">
        <v>17256</v>
      </c>
      <c r="J68" s="108">
        <v>11514</v>
      </c>
      <c r="K68" s="108">
        <v>92129</v>
      </c>
      <c r="L68" s="109">
        <v>397.13424363387122</v>
      </c>
      <c r="M68" s="110">
        <v>318.52469643749407</v>
      </c>
      <c r="N68" s="110">
        <v>749.01970253939305</v>
      </c>
      <c r="O68" s="110">
        <v>889.11261486337128</v>
      </c>
      <c r="P68" s="110">
        <v>641.06160038784674</v>
      </c>
      <c r="Q68" s="110">
        <v>427.74590095419956</v>
      </c>
      <c r="R68" s="110">
        <v>3422.5987588161761</v>
      </c>
      <c r="S68" s="110">
        <v>0.11603295379305105</v>
      </c>
      <c r="T68" s="110">
        <v>9.3065158636260026E-2</v>
      </c>
      <c r="U68" s="110">
        <v>0.21884531472174884</v>
      </c>
      <c r="V68" s="110">
        <v>0.25977705174266519</v>
      </c>
      <c r="W68" s="110">
        <v>0.18730258659054153</v>
      </c>
      <c r="X68" s="110">
        <v>0.12497693451573337</v>
      </c>
      <c r="Y68" s="110">
        <v>1</v>
      </c>
    </row>
    <row r="69" spans="1:25" x14ac:dyDescent="0.25">
      <c r="A69" s="107" t="s">
        <v>106</v>
      </c>
      <c r="B69" s="107" t="s">
        <v>2</v>
      </c>
      <c r="C69" s="107" t="s">
        <v>16</v>
      </c>
      <c r="D69" s="107" t="s">
        <v>18</v>
      </c>
      <c r="E69" s="108">
        <v>82</v>
      </c>
      <c r="F69" s="108">
        <v>89</v>
      </c>
      <c r="G69" s="108">
        <v>217</v>
      </c>
      <c r="H69" s="108">
        <v>284</v>
      </c>
      <c r="I69" s="108">
        <v>98</v>
      </c>
      <c r="J69" s="108">
        <v>0</v>
      </c>
      <c r="K69" s="108">
        <v>770</v>
      </c>
      <c r="L69" s="109">
        <v>1.5702495164780452</v>
      </c>
      <c r="M69" s="110">
        <v>1.704295206909098</v>
      </c>
      <c r="N69" s="110">
        <v>4.155416403362632</v>
      </c>
      <c r="O69" s="110">
        <v>5.438425154631279</v>
      </c>
      <c r="P69" s="110">
        <v>1.8766396660347371</v>
      </c>
      <c r="Q69" s="110">
        <v>0</v>
      </c>
      <c r="R69" s="110">
        <v>14.74502594741579</v>
      </c>
      <c r="S69" s="110">
        <v>0.10649350649350649</v>
      </c>
      <c r="T69" s="110">
        <v>0.11558441558441558</v>
      </c>
      <c r="U69" s="110">
        <v>0.2818181818181818</v>
      </c>
      <c r="V69" s="110">
        <v>0.36883116883116884</v>
      </c>
      <c r="W69" s="110">
        <v>0.12727272727272726</v>
      </c>
      <c r="X69" s="110">
        <v>0</v>
      </c>
      <c r="Y69" s="110">
        <v>1</v>
      </c>
    </row>
    <row r="70" spans="1:25" x14ac:dyDescent="0.25">
      <c r="A70" s="107" t="s">
        <v>107</v>
      </c>
      <c r="B70" s="107" t="s">
        <v>2</v>
      </c>
      <c r="C70" s="107" t="s">
        <v>16</v>
      </c>
      <c r="D70" s="107" t="s">
        <v>19</v>
      </c>
      <c r="E70" s="108">
        <v>170</v>
      </c>
      <c r="F70" s="108">
        <v>143</v>
      </c>
      <c r="G70" s="108">
        <v>268</v>
      </c>
      <c r="H70" s="108">
        <v>302</v>
      </c>
      <c r="I70" s="108">
        <v>253</v>
      </c>
      <c r="J70" s="108">
        <v>263</v>
      </c>
      <c r="K70" s="108">
        <v>1399</v>
      </c>
      <c r="L70" s="109">
        <v>3.25539533903985</v>
      </c>
      <c r="M70" s="110">
        <v>2.7383619616629327</v>
      </c>
      <c r="N70" s="110">
        <v>5.1320350050745871</v>
      </c>
      <c r="O70" s="110">
        <v>5.7831140728825572</v>
      </c>
      <c r="P70" s="110">
        <v>4.8447942398651884</v>
      </c>
      <c r="Q70" s="110">
        <v>5.0362880833381203</v>
      </c>
      <c r="R70" s="110">
        <v>26.789988701863233</v>
      </c>
      <c r="S70" s="110">
        <v>0.12151536812008577</v>
      </c>
      <c r="T70" s="110">
        <v>0.10221586847748391</v>
      </c>
      <c r="U70" s="110">
        <v>0.19156540385989992</v>
      </c>
      <c r="V70" s="110">
        <v>0.21586847748391708</v>
      </c>
      <c r="W70" s="110">
        <v>0.18084345961400999</v>
      </c>
      <c r="X70" s="110">
        <v>0.18799142244460329</v>
      </c>
      <c r="Y70" s="110">
        <v>1</v>
      </c>
    </row>
    <row r="71" spans="1:25" x14ac:dyDescent="0.25">
      <c r="A71" s="107" t="s">
        <v>108</v>
      </c>
      <c r="B71" s="107" t="s">
        <v>2</v>
      </c>
      <c r="C71" s="107" t="s">
        <v>16</v>
      </c>
      <c r="D71" s="107" t="s">
        <v>20</v>
      </c>
      <c r="E71" s="108">
        <v>2476</v>
      </c>
      <c r="F71" s="108">
        <v>2078</v>
      </c>
      <c r="G71" s="108">
        <v>4794</v>
      </c>
      <c r="H71" s="108">
        <v>5027</v>
      </c>
      <c r="I71" s="108">
        <v>3128</v>
      </c>
      <c r="J71" s="108">
        <v>1856</v>
      </c>
      <c r="K71" s="108">
        <v>19359</v>
      </c>
      <c r="L71" s="109">
        <v>47.413875643898052</v>
      </c>
      <c r="M71" s="110">
        <v>39.792420673675345</v>
      </c>
      <c r="N71" s="110">
        <v>91.802148560923769</v>
      </c>
      <c r="O71" s="110">
        <v>96.263955113843096</v>
      </c>
      <c r="P71" s="110">
        <v>59.899274238333234</v>
      </c>
      <c r="Q71" s="110">
        <v>35.541257348576245</v>
      </c>
      <c r="R71" s="110">
        <v>370.71293157924976</v>
      </c>
      <c r="S71" s="110">
        <v>0.12789916834547238</v>
      </c>
      <c r="T71" s="110">
        <v>0.10734025517846996</v>
      </c>
      <c r="U71" s="110">
        <v>0.24763675809700914</v>
      </c>
      <c r="V71" s="110">
        <v>0.25967250374502815</v>
      </c>
      <c r="W71" s="110">
        <v>0.16157859393563717</v>
      </c>
      <c r="X71" s="110">
        <v>9.5872720698383179E-2</v>
      </c>
      <c r="Y71" s="110">
        <v>1</v>
      </c>
    </row>
    <row r="72" spans="1:25" x14ac:dyDescent="0.25">
      <c r="A72" s="107" t="s">
        <v>109</v>
      </c>
      <c r="B72" s="107" t="s">
        <v>2</v>
      </c>
      <c r="C72" s="107" t="s">
        <v>16</v>
      </c>
      <c r="D72" s="107" t="s">
        <v>21</v>
      </c>
      <c r="E72" s="108">
        <v>6242</v>
      </c>
      <c r="F72" s="108">
        <v>4931</v>
      </c>
      <c r="G72" s="108">
        <v>10557</v>
      </c>
      <c r="H72" s="108">
        <v>11116</v>
      </c>
      <c r="I72" s="108">
        <v>6945</v>
      </c>
      <c r="J72" s="108">
        <v>3997</v>
      </c>
      <c r="K72" s="108">
        <v>43788</v>
      </c>
      <c r="L72" s="109">
        <v>119.53045709580437</v>
      </c>
      <c r="M72" s="110">
        <v>94.425614216502936</v>
      </c>
      <c r="N72" s="110">
        <v>202.16005055437466</v>
      </c>
      <c r="O72" s="110">
        <v>212.8645564045116</v>
      </c>
      <c r="P72" s="110">
        <v>132.99247429195151</v>
      </c>
      <c r="Q72" s="110">
        <v>76.540089236131053</v>
      </c>
      <c r="R72" s="110">
        <v>838.5132417992761</v>
      </c>
      <c r="S72" s="110">
        <v>0.1425504704485247</v>
      </c>
      <c r="T72" s="110">
        <v>0.11261076093907006</v>
      </c>
      <c r="U72" s="110">
        <v>0.24109345026034529</v>
      </c>
      <c r="V72" s="110">
        <v>0.25385950488718373</v>
      </c>
      <c r="W72" s="110">
        <v>0.15860509728692793</v>
      </c>
      <c r="X72" s="110">
        <v>9.1280716177948293E-2</v>
      </c>
      <c r="Y72" s="110">
        <v>1</v>
      </c>
    </row>
    <row r="73" spans="1:25" x14ac:dyDescent="0.25">
      <c r="A73" s="107" t="s">
        <v>110</v>
      </c>
      <c r="B73" s="107" t="s">
        <v>2</v>
      </c>
      <c r="C73" s="107" t="s">
        <v>16</v>
      </c>
      <c r="D73" s="107" t="s">
        <v>22</v>
      </c>
      <c r="E73" s="108">
        <v>2888</v>
      </c>
      <c r="F73" s="108">
        <v>2343</v>
      </c>
      <c r="G73" s="108">
        <v>5110</v>
      </c>
      <c r="H73" s="108">
        <v>5374</v>
      </c>
      <c r="I73" s="108">
        <v>3356</v>
      </c>
      <c r="J73" s="108">
        <v>2009</v>
      </c>
      <c r="K73" s="108">
        <v>21080</v>
      </c>
      <c r="L73" s="109">
        <v>55.303421994982862</v>
      </c>
      <c r="M73" s="110">
        <v>44.867007525708047</v>
      </c>
      <c r="N73" s="110">
        <v>97.853354014668426</v>
      </c>
      <c r="O73" s="110">
        <v>102.90879148235385</v>
      </c>
      <c r="P73" s="110">
        <v>64.265333869516098</v>
      </c>
      <c r="Q73" s="110">
        <v>38.47111315371211</v>
      </c>
      <c r="R73" s="110">
        <v>403.6690220409414</v>
      </c>
      <c r="S73" s="110">
        <v>0.13700189753320682</v>
      </c>
      <c r="T73" s="110">
        <v>0.11114800759013282</v>
      </c>
      <c r="U73" s="110">
        <v>0.24240986717267551</v>
      </c>
      <c r="V73" s="110">
        <v>0.25493358633776092</v>
      </c>
      <c r="W73" s="110">
        <v>0.15920303605313094</v>
      </c>
      <c r="X73" s="110">
        <v>9.5303605313092982E-2</v>
      </c>
      <c r="Y73" s="110">
        <v>1</v>
      </c>
    </row>
    <row r="74" spans="1:25" x14ac:dyDescent="0.25">
      <c r="A74" s="107" t="s">
        <v>111</v>
      </c>
      <c r="B74" s="107" t="s">
        <v>2</v>
      </c>
      <c r="C74" s="107" t="s">
        <v>16</v>
      </c>
      <c r="D74" s="107" t="s">
        <v>23</v>
      </c>
      <c r="E74" s="108">
        <v>2966</v>
      </c>
      <c r="F74" s="108">
        <v>2312</v>
      </c>
      <c r="G74" s="108">
        <v>5417</v>
      </c>
      <c r="H74" s="108">
        <v>5990</v>
      </c>
      <c r="I74" s="108">
        <v>3812</v>
      </c>
      <c r="J74" s="108">
        <v>2339</v>
      </c>
      <c r="K74" s="108">
        <v>22836</v>
      </c>
      <c r="L74" s="109">
        <v>56.797073974071736</v>
      </c>
      <c r="M74" s="110">
        <v>44.273376610941959</v>
      </c>
      <c r="N74" s="110">
        <v>103.73221500928746</v>
      </c>
      <c r="O74" s="110">
        <v>114.70481224028647</v>
      </c>
      <c r="P74" s="110">
        <v>72.997453131881812</v>
      </c>
      <c r="Q74" s="110">
        <v>44.790409988318878</v>
      </c>
      <c r="R74" s="110">
        <v>437.29534095478829</v>
      </c>
      <c r="S74" s="110">
        <v>0.12988264144333508</v>
      </c>
      <c r="T74" s="110">
        <v>0.10124365037659835</v>
      </c>
      <c r="U74" s="110">
        <v>0.23721317218427046</v>
      </c>
      <c r="V74" s="110">
        <v>0.26230513224732876</v>
      </c>
      <c r="W74" s="110">
        <v>0.16692940970397618</v>
      </c>
      <c r="X74" s="110">
        <v>0.10242599404449115</v>
      </c>
      <c r="Y74" s="110">
        <v>1</v>
      </c>
    </row>
    <row r="75" spans="1:25" x14ac:dyDescent="0.25">
      <c r="A75" s="107" t="s">
        <v>112</v>
      </c>
      <c r="B75" s="107" t="s">
        <v>2</v>
      </c>
      <c r="C75" s="107" t="s">
        <v>16</v>
      </c>
      <c r="D75" s="107" t="s">
        <v>24</v>
      </c>
      <c r="E75" s="108">
        <v>5430</v>
      </c>
      <c r="F75" s="108">
        <v>4100</v>
      </c>
      <c r="G75" s="108">
        <v>10019</v>
      </c>
      <c r="H75" s="108">
        <v>13308</v>
      </c>
      <c r="I75" s="108">
        <v>9537</v>
      </c>
      <c r="J75" s="108">
        <v>6791</v>
      </c>
      <c r="K75" s="108">
        <v>49185</v>
      </c>
      <c r="L75" s="109">
        <v>103.98115700580226</v>
      </c>
      <c r="M75" s="110">
        <v>78.512475823902264</v>
      </c>
      <c r="N75" s="110">
        <v>191.85768177553092</v>
      </c>
      <c r="O75" s="110">
        <v>254.84000689377837</v>
      </c>
      <c r="P75" s="110">
        <v>182.62767852013559</v>
      </c>
      <c r="Q75" s="110">
        <v>130.04346910246835</v>
      </c>
      <c r="R75" s="110">
        <v>941.86246912161778</v>
      </c>
      <c r="S75" s="110">
        <v>0.11039951204635559</v>
      </c>
      <c r="T75" s="110">
        <v>8.3358747585646029E-2</v>
      </c>
      <c r="U75" s="110">
        <v>0.20370031513672868</v>
      </c>
      <c r="V75" s="110">
        <v>0.2705702958218969</v>
      </c>
      <c r="W75" s="110">
        <v>0.19390057944495273</v>
      </c>
      <c r="X75" s="110">
        <v>0.13807054996442006</v>
      </c>
      <c r="Y75" s="110">
        <v>1</v>
      </c>
    </row>
    <row r="76" spans="1:25" x14ac:dyDescent="0.25">
      <c r="A76" s="107" t="s">
        <v>113</v>
      </c>
      <c r="B76" s="107" t="s">
        <v>2</v>
      </c>
      <c r="C76" s="107" t="s">
        <v>16</v>
      </c>
      <c r="D76" s="107" t="s">
        <v>6</v>
      </c>
      <c r="E76" s="108">
        <v>20254</v>
      </c>
      <c r="F76" s="108">
        <v>15996</v>
      </c>
      <c r="G76" s="108">
        <v>36382</v>
      </c>
      <c r="H76" s="108">
        <v>41401</v>
      </c>
      <c r="I76" s="108">
        <v>27129</v>
      </c>
      <c r="J76" s="108">
        <v>17255</v>
      </c>
      <c r="K76" s="108">
        <v>158417</v>
      </c>
      <c r="L76" s="109">
        <v>387.85163057007719</v>
      </c>
      <c r="M76" s="110">
        <v>306.31355201930256</v>
      </c>
      <c r="N76" s="110">
        <v>696.69290132322249</v>
      </c>
      <c r="O76" s="110">
        <v>792.80366136228724</v>
      </c>
      <c r="P76" s="110">
        <v>519.50364795771816</v>
      </c>
      <c r="Q76" s="110">
        <v>330.42262691254479</v>
      </c>
      <c r="R76" s="110">
        <v>3033.5880201451523</v>
      </c>
      <c r="S76" s="110">
        <v>0.12785244007903193</v>
      </c>
      <c r="T76" s="110">
        <v>0.10097401162753997</v>
      </c>
      <c r="U76" s="110">
        <v>0.22965969561347582</v>
      </c>
      <c r="V76" s="110">
        <v>0.26134190143734576</v>
      </c>
      <c r="W76" s="110">
        <v>0.17125056023027832</v>
      </c>
      <c r="X76" s="110">
        <v>0.10892139101232823</v>
      </c>
      <c r="Y76" s="110">
        <v>1</v>
      </c>
    </row>
    <row r="77" spans="1:25" x14ac:dyDescent="0.25">
      <c r="A77" s="107" t="s">
        <v>114</v>
      </c>
      <c r="B77" s="107" t="s">
        <v>3</v>
      </c>
      <c r="C77" s="107" t="s">
        <v>14</v>
      </c>
      <c r="D77" s="107" t="s">
        <v>18</v>
      </c>
      <c r="E77" s="108">
        <v>29</v>
      </c>
      <c r="F77" s="108">
        <v>29</v>
      </c>
      <c r="G77" s="108">
        <v>85</v>
      </c>
      <c r="H77" s="108">
        <v>83</v>
      </c>
      <c r="I77" s="108">
        <v>30</v>
      </c>
      <c r="J77" s="108">
        <v>0</v>
      </c>
      <c r="K77" s="108">
        <v>256</v>
      </c>
      <c r="L77" s="109">
        <v>1.9715605785782464</v>
      </c>
      <c r="M77" s="110">
        <v>1.9715605785782464</v>
      </c>
      <c r="N77" s="110">
        <v>5.7787120406603778</v>
      </c>
      <c r="O77" s="110">
        <v>5.642742345586016</v>
      </c>
      <c r="P77" s="110">
        <v>2.0395454261154273</v>
      </c>
      <c r="Q77" s="110">
        <v>0</v>
      </c>
      <c r="R77" s="110">
        <v>17.404120969518313</v>
      </c>
      <c r="S77" s="110">
        <v>0.11328125</v>
      </c>
      <c r="T77" s="110">
        <v>0.11328125</v>
      </c>
      <c r="U77" s="110">
        <v>0.33203125</v>
      </c>
      <c r="V77" s="110">
        <v>0.32421875</v>
      </c>
      <c r="W77" s="110">
        <v>0.1171875</v>
      </c>
      <c r="X77" s="110">
        <v>0</v>
      </c>
      <c r="Y77" s="110">
        <v>1</v>
      </c>
    </row>
    <row r="78" spans="1:25" x14ac:dyDescent="0.25">
      <c r="A78" s="107" t="s">
        <v>115</v>
      </c>
      <c r="B78" s="107" t="s">
        <v>3</v>
      </c>
      <c r="C78" s="107" t="s">
        <v>14</v>
      </c>
      <c r="D78" s="107" t="s">
        <v>19</v>
      </c>
      <c r="E78" s="108">
        <v>43</v>
      </c>
      <c r="F78" s="108">
        <v>45</v>
      </c>
      <c r="G78" s="108">
        <v>96</v>
      </c>
      <c r="H78" s="108">
        <v>101</v>
      </c>
      <c r="I78" s="108">
        <v>91</v>
      </c>
      <c r="J78" s="108">
        <v>93</v>
      </c>
      <c r="K78" s="108">
        <v>469</v>
      </c>
      <c r="L78" s="109">
        <v>2.9233484440987794</v>
      </c>
      <c r="M78" s="110">
        <v>3.0593181391731412</v>
      </c>
      <c r="N78" s="110">
        <v>6.526545363569368</v>
      </c>
      <c r="O78" s="110">
        <v>6.8664696012552726</v>
      </c>
      <c r="P78" s="110">
        <v>6.1866211258834634</v>
      </c>
      <c r="Q78" s="110">
        <v>6.3225908209578252</v>
      </c>
      <c r="R78" s="110">
        <v>31.884893494937849</v>
      </c>
      <c r="S78" s="110">
        <v>9.1684434968017064E-2</v>
      </c>
      <c r="T78" s="110">
        <v>9.5948827292110878E-2</v>
      </c>
      <c r="U78" s="110">
        <v>0.20469083155650319</v>
      </c>
      <c r="V78" s="110">
        <v>0.21535181236673773</v>
      </c>
      <c r="W78" s="110">
        <v>0.19402985074626866</v>
      </c>
      <c r="X78" s="110">
        <v>0.19829424307036247</v>
      </c>
      <c r="Y78" s="110">
        <v>1</v>
      </c>
    </row>
    <row r="79" spans="1:25" x14ac:dyDescent="0.25">
      <c r="A79" s="107" t="s">
        <v>116</v>
      </c>
      <c r="B79" s="107" t="s">
        <v>3</v>
      </c>
      <c r="C79" s="107" t="s">
        <v>14</v>
      </c>
      <c r="D79" s="107" t="s">
        <v>20</v>
      </c>
      <c r="E79" s="108">
        <v>474</v>
      </c>
      <c r="F79" s="108">
        <v>318</v>
      </c>
      <c r="G79" s="108">
        <v>845</v>
      </c>
      <c r="H79" s="108">
        <v>895</v>
      </c>
      <c r="I79" s="108">
        <v>545</v>
      </c>
      <c r="J79" s="108">
        <v>354</v>
      </c>
      <c r="K79" s="108">
        <v>3431</v>
      </c>
      <c r="L79" s="109">
        <v>32.224817732623755</v>
      </c>
      <c r="M79" s="110">
        <v>21.619181516823531</v>
      </c>
      <c r="N79" s="110">
        <v>57.44719616891787</v>
      </c>
      <c r="O79" s="110">
        <v>60.84643854577692</v>
      </c>
      <c r="P79" s="110">
        <v>37.051741907763599</v>
      </c>
      <c r="Q79" s="110">
        <v>24.066636028162044</v>
      </c>
      <c r="R79" s="110">
        <v>233.2560119000677</v>
      </c>
      <c r="S79" s="110">
        <v>0.13815214223258526</v>
      </c>
      <c r="T79" s="110">
        <v>9.2684348586417956E-2</v>
      </c>
      <c r="U79" s="110">
        <v>0.24628388225007286</v>
      </c>
      <c r="V79" s="110">
        <v>0.26085689303410087</v>
      </c>
      <c r="W79" s="110">
        <v>0.15884581754590499</v>
      </c>
      <c r="X79" s="110">
        <v>0.10317691635091809</v>
      </c>
      <c r="Y79" s="110">
        <v>1</v>
      </c>
    </row>
    <row r="80" spans="1:25" x14ac:dyDescent="0.25">
      <c r="A80" s="107" t="s">
        <v>117</v>
      </c>
      <c r="B80" s="107" t="s">
        <v>3</v>
      </c>
      <c r="C80" s="107" t="s">
        <v>14</v>
      </c>
      <c r="D80" s="107" t="s">
        <v>21</v>
      </c>
      <c r="E80" s="108">
        <v>1606</v>
      </c>
      <c r="F80" s="108">
        <v>1202</v>
      </c>
      <c r="G80" s="108">
        <v>2608</v>
      </c>
      <c r="H80" s="108">
        <v>2150</v>
      </c>
      <c r="I80" s="108">
        <v>1043</v>
      </c>
      <c r="J80" s="108">
        <v>589</v>
      </c>
      <c r="K80" s="108">
        <v>9198</v>
      </c>
      <c r="L80" s="109">
        <v>109.18366514471255</v>
      </c>
      <c r="M80" s="110">
        <v>81.717786739691462</v>
      </c>
      <c r="N80" s="110">
        <v>177.30448237696783</v>
      </c>
      <c r="O80" s="110">
        <v>146.16742220493896</v>
      </c>
      <c r="P80" s="110">
        <v>70.90819598127969</v>
      </c>
      <c r="Q80" s="110">
        <v>40.04307519939956</v>
      </c>
      <c r="R80" s="110">
        <v>625.32462764699005</v>
      </c>
      <c r="S80" s="110">
        <v>0.17460317460317459</v>
      </c>
      <c r="T80" s="110">
        <v>0.13068058273537725</v>
      </c>
      <c r="U80" s="110">
        <v>0.28353989997825613</v>
      </c>
      <c r="V80" s="110">
        <v>0.23374646662317894</v>
      </c>
      <c r="W80" s="110">
        <v>0.11339421613394216</v>
      </c>
      <c r="X80" s="110">
        <v>6.4035659926070881E-2</v>
      </c>
      <c r="Y80" s="110">
        <v>1</v>
      </c>
    </row>
    <row r="81" spans="1:25" x14ac:dyDescent="0.25">
      <c r="A81" s="107" t="s">
        <v>118</v>
      </c>
      <c r="B81" s="107" t="s">
        <v>3</v>
      </c>
      <c r="C81" s="107" t="s">
        <v>14</v>
      </c>
      <c r="D81" s="107" t="s">
        <v>22</v>
      </c>
      <c r="E81" s="108">
        <v>1124</v>
      </c>
      <c r="F81" s="108">
        <v>867</v>
      </c>
      <c r="G81" s="108">
        <v>1847</v>
      </c>
      <c r="H81" s="108">
        <v>1626</v>
      </c>
      <c r="I81" s="108">
        <v>609</v>
      </c>
      <c r="J81" s="108">
        <v>257</v>
      </c>
      <c r="K81" s="108">
        <v>6330</v>
      </c>
      <c r="L81" s="109">
        <v>76.414968631791339</v>
      </c>
      <c r="M81" s="110">
        <v>58.942862814735854</v>
      </c>
      <c r="N81" s="110">
        <v>125.56801340117315</v>
      </c>
      <c r="O81" s="110">
        <v>110.54336209545616</v>
      </c>
      <c r="P81" s="110">
        <v>41.402772150143178</v>
      </c>
      <c r="Q81" s="110">
        <v>17.472105817055496</v>
      </c>
      <c r="R81" s="110">
        <v>430.34408491035521</v>
      </c>
      <c r="S81" s="110">
        <v>0.17756714060031595</v>
      </c>
      <c r="T81" s="110">
        <v>0.13696682464454976</v>
      </c>
      <c r="U81" s="110">
        <v>0.29178515007898892</v>
      </c>
      <c r="V81" s="110">
        <v>0.25687203791469193</v>
      </c>
      <c r="W81" s="110">
        <v>9.6208530805687198E-2</v>
      </c>
      <c r="X81" s="110">
        <v>4.0600315955766193E-2</v>
      </c>
      <c r="Y81" s="110">
        <v>1</v>
      </c>
    </row>
    <row r="82" spans="1:25" x14ac:dyDescent="0.25">
      <c r="A82" s="107" t="s">
        <v>119</v>
      </c>
      <c r="B82" s="107" t="s">
        <v>3</v>
      </c>
      <c r="C82" s="107" t="s">
        <v>14</v>
      </c>
      <c r="D82" s="107" t="s">
        <v>23</v>
      </c>
      <c r="E82" s="108">
        <v>1054</v>
      </c>
      <c r="F82" s="108">
        <v>776</v>
      </c>
      <c r="G82" s="108">
        <v>2012</v>
      </c>
      <c r="H82" s="108">
        <v>2014</v>
      </c>
      <c r="I82" s="108">
        <v>845</v>
      </c>
      <c r="J82" s="108">
        <v>357</v>
      </c>
      <c r="K82" s="108">
        <v>7058</v>
      </c>
      <c r="L82" s="109">
        <v>71.656029304188678</v>
      </c>
      <c r="M82" s="110">
        <v>52.756241688852391</v>
      </c>
      <c r="N82" s="110">
        <v>136.78551324480799</v>
      </c>
      <c r="O82" s="110">
        <v>136.92148293988237</v>
      </c>
      <c r="P82" s="110">
        <v>57.44719616891787</v>
      </c>
      <c r="Q82" s="110">
        <v>24.270590570773585</v>
      </c>
      <c r="R82" s="110">
        <v>479.83705391742291</v>
      </c>
      <c r="S82" s="110">
        <v>0.14933408897704734</v>
      </c>
      <c r="T82" s="110">
        <v>0.1099461603853783</v>
      </c>
      <c r="U82" s="110">
        <v>0.28506659110229526</v>
      </c>
      <c r="V82" s="110">
        <v>0.28534995749504111</v>
      </c>
      <c r="W82" s="110">
        <v>0.11972230093510909</v>
      </c>
      <c r="X82" s="110">
        <v>5.0580901105128931E-2</v>
      </c>
      <c r="Y82" s="110">
        <v>1</v>
      </c>
    </row>
    <row r="83" spans="1:25" x14ac:dyDescent="0.25">
      <c r="A83" s="107" t="s">
        <v>120</v>
      </c>
      <c r="B83" s="107" t="s">
        <v>3</v>
      </c>
      <c r="C83" s="107" t="s">
        <v>14</v>
      </c>
      <c r="D83" s="107" t="s">
        <v>24</v>
      </c>
      <c r="E83" s="108">
        <v>1926</v>
      </c>
      <c r="F83" s="108">
        <v>1537</v>
      </c>
      <c r="G83" s="108">
        <v>3944</v>
      </c>
      <c r="H83" s="108">
        <v>4898</v>
      </c>
      <c r="I83" s="108">
        <v>2728</v>
      </c>
      <c r="J83" s="108">
        <v>1321</v>
      </c>
      <c r="K83" s="108">
        <v>16354</v>
      </c>
      <c r="L83" s="109">
        <v>130.93881635661043</v>
      </c>
      <c r="M83" s="110">
        <v>104.49271066464706</v>
      </c>
      <c r="N83" s="110">
        <v>268.13223868664153</v>
      </c>
      <c r="O83" s="110">
        <v>332.98978323711214</v>
      </c>
      <c r="P83" s="110">
        <v>185.46266408142952</v>
      </c>
      <c r="Q83" s="110">
        <v>89.807983596615983</v>
      </c>
      <c r="R83" s="110">
        <v>1111.8241966230567</v>
      </c>
      <c r="S83" s="110">
        <v>0.11776935306347071</v>
      </c>
      <c r="T83" s="110">
        <v>9.3983123394888096E-2</v>
      </c>
      <c r="U83" s="110">
        <v>0.24116424116424118</v>
      </c>
      <c r="V83" s="110">
        <v>0.29949859361624065</v>
      </c>
      <c r="W83" s="110">
        <v>0.16680934327993152</v>
      </c>
      <c r="X83" s="110">
        <v>8.0775345481227834E-2</v>
      </c>
      <c r="Y83" s="110">
        <v>1</v>
      </c>
    </row>
    <row r="84" spans="1:25" x14ac:dyDescent="0.25">
      <c r="A84" s="107" t="s">
        <v>121</v>
      </c>
      <c r="B84" s="107" t="s">
        <v>3</v>
      </c>
      <c r="C84" s="107" t="s">
        <v>14</v>
      </c>
      <c r="D84" s="107" t="s">
        <v>6</v>
      </c>
      <c r="E84" s="108">
        <v>6256</v>
      </c>
      <c r="F84" s="108">
        <v>4774</v>
      </c>
      <c r="G84" s="108">
        <v>11437</v>
      </c>
      <c r="H84" s="108">
        <v>11767</v>
      </c>
      <c r="I84" s="108">
        <v>5891</v>
      </c>
      <c r="J84" s="108">
        <v>2971</v>
      </c>
      <c r="K84" s="108">
        <v>43096</v>
      </c>
      <c r="L84" s="109">
        <v>425.31320619260379</v>
      </c>
      <c r="M84" s="110">
        <v>324.55966214250168</v>
      </c>
      <c r="N84" s="110">
        <v>777.54270128273811</v>
      </c>
      <c r="O84" s="110">
        <v>799.97770097000785</v>
      </c>
      <c r="P84" s="110">
        <v>400.49873684153278</v>
      </c>
      <c r="Q84" s="110">
        <v>201.98298203296449</v>
      </c>
      <c r="R84" s="110">
        <v>2929.8749894623488</v>
      </c>
      <c r="S84" s="110">
        <v>0.14516428438834231</v>
      </c>
      <c r="T84" s="110">
        <v>0.1107759420827919</v>
      </c>
      <c r="U84" s="110">
        <v>0.26538425839985147</v>
      </c>
      <c r="V84" s="110">
        <v>0.27304158158529795</v>
      </c>
      <c r="W84" s="110">
        <v>0.13669482086504547</v>
      </c>
      <c r="X84" s="110">
        <v>6.893911267867088E-2</v>
      </c>
      <c r="Y84" s="110">
        <v>1</v>
      </c>
    </row>
    <row r="85" spans="1:25" x14ac:dyDescent="0.25">
      <c r="A85" s="107" t="s">
        <v>122</v>
      </c>
      <c r="B85" s="107" t="s">
        <v>3</v>
      </c>
      <c r="C85" s="107" t="s">
        <v>15</v>
      </c>
      <c r="D85" s="107" t="s">
        <v>18</v>
      </c>
      <c r="E85" s="108">
        <v>24</v>
      </c>
      <c r="F85" s="108">
        <v>34</v>
      </c>
      <c r="G85" s="108">
        <v>73</v>
      </c>
      <c r="H85" s="108">
        <v>88</v>
      </c>
      <c r="I85" s="108">
        <v>30</v>
      </c>
      <c r="J85" s="108">
        <v>0</v>
      </c>
      <c r="K85" s="108">
        <v>249</v>
      </c>
      <c r="L85" s="109">
        <v>1.5629945412415647</v>
      </c>
      <c r="M85" s="110">
        <v>2.2142422667588835</v>
      </c>
      <c r="N85" s="110">
        <v>4.7541083962764263</v>
      </c>
      <c r="O85" s="110">
        <v>5.7309799845524036</v>
      </c>
      <c r="P85" s="110">
        <v>1.953743176551956</v>
      </c>
      <c r="Q85" s="110">
        <v>0</v>
      </c>
      <c r="R85" s="110">
        <v>16.216068365381233</v>
      </c>
      <c r="S85" s="110">
        <v>9.6385542168674704E-2</v>
      </c>
      <c r="T85" s="110">
        <v>0.13654618473895583</v>
      </c>
      <c r="U85" s="110">
        <v>0.29317269076305219</v>
      </c>
      <c r="V85" s="110">
        <v>0.3534136546184739</v>
      </c>
      <c r="W85" s="110">
        <v>0.12048192771084337</v>
      </c>
      <c r="X85" s="110">
        <v>0</v>
      </c>
      <c r="Y85" s="110">
        <v>1</v>
      </c>
    </row>
    <row r="86" spans="1:25" x14ac:dyDescent="0.25">
      <c r="A86" s="107" t="s">
        <v>123</v>
      </c>
      <c r="B86" s="107" t="s">
        <v>3</v>
      </c>
      <c r="C86" s="107" t="s">
        <v>15</v>
      </c>
      <c r="D86" s="107" t="s">
        <v>19</v>
      </c>
      <c r="E86" s="108">
        <v>47</v>
      </c>
      <c r="F86" s="108">
        <v>24</v>
      </c>
      <c r="G86" s="108">
        <v>75</v>
      </c>
      <c r="H86" s="108">
        <v>76</v>
      </c>
      <c r="I86" s="108">
        <v>74</v>
      </c>
      <c r="J86" s="108">
        <v>60</v>
      </c>
      <c r="K86" s="108">
        <v>356</v>
      </c>
      <c r="L86" s="109">
        <v>3.0608643099313975</v>
      </c>
      <c r="M86" s="110">
        <v>1.5629945412415647</v>
      </c>
      <c r="N86" s="110">
        <v>4.8843579413798901</v>
      </c>
      <c r="O86" s="110">
        <v>4.949482713931622</v>
      </c>
      <c r="P86" s="110">
        <v>4.8192331688281582</v>
      </c>
      <c r="Q86" s="110">
        <v>3.9074863531039119</v>
      </c>
      <c r="R86" s="110">
        <v>23.184419028416542</v>
      </c>
      <c r="S86" s="110">
        <v>0.13202247191011235</v>
      </c>
      <c r="T86" s="110">
        <v>6.741573033707865E-2</v>
      </c>
      <c r="U86" s="110">
        <v>0.21067415730337077</v>
      </c>
      <c r="V86" s="110">
        <v>0.21348314606741572</v>
      </c>
      <c r="W86" s="110">
        <v>0.20786516853932585</v>
      </c>
      <c r="X86" s="110">
        <v>0.16853932584269662</v>
      </c>
      <c r="Y86" s="110">
        <v>1</v>
      </c>
    </row>
    <row r="87" spans="1:25" x14ac:dyDescent="0.25">
      <c r="A87" s="107" t="s">
        <v>124</v>
      </c>
      <c r="B87" s="107" t="s">
        <v>3</v>
      </c>
      <c r="C87" s="107" t="s">
        <v>15</v>
      </c>
      <c r="D87" s="107" t="s">
        <v>20</v>
      </c>
      <c r="E87" s="108">
        <v>869</v>
      </c>
      <c r="F87" s="108">
        <v>741</v>
      </c>
      <c r="G87" s="108">
        <v>1610</v>
      </c>
      <c r="H87" s="108">
        <v>1595</v>
      </c>
      <c r="I87" s="108">
        <v>833</v>
      </c>
      <c r="J87" s="108">
        <v>402</v>
      </c>
      <c r="K87" s="108">
        <v>6050</v>
      </c>
      <c r="L87" s="109">
        <v>56.593427347454991</v>
      </c>
      <c r="M87" s="110">
        <v>48.257456460833311</v>
      </c>
      <c r="N87" s="110">
        <v>104.8508838082883</v>
      </c>
      <c r="O87" s="110">
        <v>103.87401222001232</v>
      </c>
      <c r="P87" s="110">
        <v>54.248935535592643</v>
      </c>
      <c r="Q87" s="110">
        <v>26.180158565796209</v>
      </c>
      <c r="R87" s="110">
        <v>394.00487393797778</v>
      </c>
      <c r="S87" s="110">
        <v>0.14363636363636365</v>
      </c>
      <c r="T87" s="110">
        <v>0.12247933884297521</v>
      </c>
      <c r="U87" s="110">
        <v>0.26611570247933886</v>
      </c>
      <c r="V87" s="110">
        <v>0.26363636363636361</v>
      </c>
      <c r="W87" s="110">
        <v>0.13768595041322315</v>
      </c>
      <c r="X87" s="110">
        <v>6.6446280991735537E-2</v>
      </c>
      <c r="Y87" s="110">
        <v>1</v>
      </c>
    </row>
    <row r="88" spans="1:25" x14ac:dyDescent="0.25">
      <c r="A88" s="107" t="s">
        <v>125</v>
      </c>
      <c r="B88" s="107" t="s">
        <v>3</v>
      </c>
      <c r="C88" s="107" t="s">
        <v>15</v>
      </c>
      <c r="D88" s="107" t="s">
        <v>21</v>
      </c>
      <c r="E88" s="108">
        <v>1886</v>
      </c>
      <c r="F88" s="108">
        <v>1578</v>
      </c>
      <c r="G88" s="108">
        <v>3793</v>
      </c>
      <c r="H88" s="108">
        <v>4379</v>
      </c>
      <c r="I88" s="108">
        <v>2768</v>
      </c>
      <c r="J88" s="108">
        <v>1490</v>
      </c>
      <c r="K88" s="108">
        <v>15894</v>
      </c>
      <c r="L88" s="109">
        <v>122.82532103256629</v>
      </c>
      <c r="M88" s="110">
        <v>102.76689108663288</v>
      </c>
      <c r="N88" s="110">
        <v>247.01826228871894</v>
      </c>
      <c r="O88" s="110">
        <v>285.18137900403383</v>
      </c>
      <c r="P88" s="110">
        <v>180.26537042319379</v>
      </c>
      <c r="Q88" s="110">
        <v>97.035911102080476</v>
      </c>
      <c r="R88" s="110">
        <v>1035.0931349372263</v>
      </c>
      <c r="S88" s="110">
        <v>0.1186611299861583</v>
      </c>
      <c r="T88" s="110">
        <v>9.9282748206870511E-2</v>
      </c>
      <c r="U88" s="110">
        <v>0.23864351327544986</v>
      </c>
      <c r="V88" s="110">
        <v>0.27551277211526365</v>
      </c>
      <c r="W88" s="110">
        <v>0.17415376871775512</v>
      </c>
      <c r="X88" s="110">
        <v>9.3746067698502578E-2</v>
      </c>
      <c r="Y88" s="110">
        <v>1</v>
      </c>
    </row>
    <row r="89" spans="1:25" x14ac:dyDescent="0.25">
      <c r="A89" s="107" t="s">
        <v>126</v>
      </c>
      <c r="B89" s="107" t="s">
        <v>3</v>
      </c>
      <c r="C89" s="107" t="s">
        <v>15</v>
      </c>
      <c r="D89" s="107" t="s">
        <v>22</v>
      </c>
      <c r="E89" s="108">
        <v>788</v>
      </c>
      <c r="F89" s="108">
        <v>639</v>
      </c>
      <c r="G89" s="108">
        <v>1601</v>
      </c>
      <c r="H89" s="108">
        <v>1994</v>
      </c>
      <c r="I89" s="108">
        <v>1351</v>
      </c>
      <c r="J89" s="108">
        <v>945</v>
      </c>
      <c r="K89" s="108">
        <v>7318</v>
      </c>
      <c r="L89" s="109">
        <v>51.318320770764707</v>
      </c>
      <c r="M89" s="110">
        <v>41.614729660556662</v>
      </c>
      <c r="N89" s="110">
        <v>104.26476085532271</v>
      </c>
      <c r="O89" s="110">
        <v>129.85879646815334</v>
      </c>
      <c r="P89" s="110">
        <v>87.983567717389747</v>
      </c>
      <c r="Q89" s="110">
        <v>61.542910061386614</v>
      </c>
      <c r="R89" s="110">
        <v>476.58308553357375</v>
      </c>
      <c r="S89" s="110">
        <v>0.10767969390543865</v>
      </c>
      <c r="T89" s="110">
        <v>8.7318939600983872E-2</v>
      </c>
      <c r="U89" s="110">
        <v>0.21877562175457776</v>
      </c>
      <c r="V89" s="110">
        <v>0.27247881934954904</v>
      </c>
      <c r="W89" s="110">
        <v>0.1846132823175731</v>
      </c>
      <c r="X89" s="110">
        <v>0.12913364307187755</v>
      </c>
      <c r="Y89" s="110">
        <v>1</v>
      </c>
    </row>
    <row r="90" spans="1:25" x14ac:dyDescent="0.25">
      <c r="A90" s="107" t="s">
        <v>127</v>
      </c>
      <c r="B90" s="107" t="s">
        <v>3</v>
      </c>
      <c r="C90" s="107" t="s">
        <v>15</v>
      </c>
      <c r="D90" s="107" t="s">
        <v>23</v>
      </c>
      <c r="E90" s="108">
        <v>695</v>
      </c>
      <c r="F90" s="108">
        <v>540</v>
      </c>
      <c r="G90" s="108">
        <v>1473</v>
      </c>
      <c r="H90" s="108">
        <v>1820</v>
      </c>
      <c r="I90" s="108">
        <v>1317</v>
      </c>
      <c r="J90" s="108">
        <v>1000</v>
      </c>
      <c r="K90" s="108">
        <v>6845</v>
      </c>
      <c r="L90" s="109">
        <v>45.261716923453648</v>
      </c>
      <c r="M90" s="110">
        <v>35.167377177935208</v>
      </c>
      <c r="N90" s="110">
        <v>95.928789968701039</v>
      </c>
      <c r="O90" s="110">
        <v>118.52708604415199</v>
      </c>
      <c r="P90" s="110">
        <v>85.769325450630859</v>
      </c>
      <c r="Q90" s="110">
        <v>65.124772551731866</v>
      </c>
      <c r="R90" s="110">
        <v>445.77906811660461</v>
      </c>
      <c r="S90" s="110">
        <v>0.10153396639883126</v>
      </c>
      <c r="T90" s="110">
        <v>7.8889700511322131E-2</v>
      </c>
      <c r="U90" s="110">
        <v>0.2151935719503287</v>
      </c>
      <c r="V90" s="110">
        <v>0.26588750913075238</v>
      </c>
      <c r="W90" s="110">
        <v>0.19240321402483565</v>
      </c>
      <c r="X90" s="110">
        <v>0.14609203798392986</v>
      </c>
      <c r="Y90" s="110">
        <v>1</v>
      </c>
    </row>
    <row r="91" spans="1:25" x14ac:dyDescent="0.25">
      <c r="A91" s="107" t="s">
        <v>128</v>
      </c>
      <c r="B91" s="107" t="s">
        <v>3</v>
      </c>
      <c r="C91" s="107" t="s">
        <v>15</v>
      </c>
      <c r="D91" s="107" t="s">
        <v>24</v>
      </c>
      <c r="E91" s="108">
        <v>1574</v>
      </c>
      <c r="F91" s="108">
        <v>1208</v>
      </c>
      <c r="G91" s="108">
        <v>3034</v>
      </c>
      <c r="H91" s="108">
        <v>4126</v>
      </c>
      <c r="I91" s="108">
        <v>3176</v>
      </c>
      <c r="J91" s="108">
        <v>2705</v>
      </c>
      <c r="K91" s="108">
        <v>15823</v>
      </c>
      <c r="L91" s="109">
        <v>102.50639199642595</v>
      </c>
      <c r="M91" s="110">
        <v>78.670725242492097</v>
      </c>
      <c r="N91" s="110">
        <v>197.58855992195447</v>
      </c>
      <c r="O91" s="110">
        <v>268.70481154844566</v>
      </c>
      <c r="P91" s="110">
        <v>206.83627762430041</v>
      </c>
      <c r="Q91" s="110">
        <v>176.16250975243469</v>
      </c>
      <c r="R91" s="110">
        <v>1030.4692760860532</v>
      </c>
      <c r="S91" s="110">
        <v>9.9475447133918982E-2</v>
      </c>
      <c r="T91" s="110">
        <v>7.6344561713960687E-2</v>
      </c>
      <c r="U91" s="110">
        <v>0.19174619225178538</v>
      </c>
      <c r="V91" s="110">
        <v>0.26075965366871012</v>
      </c>
      <c r="W91" s="110">
        <v>0.20072047020160524</v>
      </c>
      <c r="X91" s="110">
        <v>0.1709536750300196</v>
      </c>
      <c r="Y91" s="110">
        <v>1</v>
      </c>
    </row>
    <row r="92" spans="1:25" x14ac:dyDescent="0.25">
      <c r="A92" s="107" t="s">
        <v>129</v>
      </c>
      <c r="B92" s="107" t="s">
        <v>3</v>
      </c>
      <c r="C92" s="107" t="s">
        <v>15</v>
      </c>
      <c r="D92" s="107" t="s">
        <v>6</v>
      </c>
      <c r="E92" s="108">
        <v>5883</v>
      </c>
      <c r="F92" s="108">
        <v>4764</v>
      </c>
      <c r="G92" s="108">
        <v>11659</v>
      </c>
      <c r="H92" s="108">
        <v>14078</v>
      </c>
      <c r="I92" s="108">
        <v>9549</v>
      </c>
      <c r="J92" s="108">
        <v>6602</v>
      </c>
      <c r="K92" s="108">
        <v>52535</v>
      </c>
      <c r="L92" s="109">
        <v>383.12903692183858</v>
      </c>
      <c r="M92" s="110">
        <v>310.25441643645058</v>
      </c>
      <c r="N92" s="110">
        <v>759.28972318064177</v>
      </c>
      <c r="O92" s="110">
        <v>916.82654798328122</v>
      </c>
      <c r="P92" s="110">
        <v>621.87645309648758</v>
      </c>
      <c r="Q92" s="110">
        <v>429.95374838653373</v>
      </c>
      <c r="R92" s="110">
        <v>3421.3299260052336</v>
      </c>
      <c r="S92" s="110">
        <v>0.1119824878652327</v>
      </c>
      <c r="T92" s="110">
        <v>9.0682402208051779E-2</v>
      </c>
      <c r="U92" s="110">
        <v>0.22192823831731226</v>
      </c>
      <c r="V92" s="110">
        <v>0.26797373179784906</v>
      </c>
      <c r="W92" s="110">
        <v>0.18176453792709621</v>
      </c>
      <c r="X92" s="110">
        <v>0.12566860188445797</v>
      </c>
      <c r="Y92" s="110">
        <v>1</v>
      </c>
    </row>
    <row r="93" spans="1:25" x14ac:dyDescent="0.25">
      <c r="A93" s="107" t="s">
        <v>130</v>
      </c>
      <c r="B93" s="107" t="s">
        <v>3</v>
      </c>
      <c r="C93" s="107" t="s">
        <v>16</v>
      </c>
      <c r="D93" s="107" t="s">
        <v>18</v>
      </c>
      <c r="E93" s="108">
        <v>53</v>
      </c>
      <c r="F93" s="108">
        <v>63</v>
      </c>
      <c r="G93" s="108">
        <v>158</v>
      </c>
      <c r="H93" s="108">
        <v>171</v>
      </c>
      <c r="I93" s="108">
        <v>60</v>
      </c>
      <c r="J93" s="108">
        <v>0</v>
      </c>
      <c r="K93" s="108">
        <v>505</v>
      </c>
      <c r="L93" s="109">
        <v>1.7628882096040819</v>
      </c>
      <c r="M93" s="110">
        <v>2.0955086265105125</v>
      </c>
      <c r="N93" s="110">
        <v>5.255402587121603</v>
      </c>
      <c r="O93" s="110">
        <v>5.6878091290999624</v>
      </c>
      <c r="P93" s="110">
        <v>1.9957225014385833</v>
      </c>
      <c r="Q93" s="110">
        <v>0</v>
      </c>
      <c r="R93" s="110">
        <v>16.797331053774744</v>
      </c>
      <c r="S93" s="110">
        <v>0.10495049504950495</v>
      </c>
      <c r="T93" s="110">
        <v>0.12475247524752475</v>
      </c>
      <c r="U93" s="110">
        <v>0.31287128712871287</v>
      </c>
      <c r="V93" s="110">
        <v>0.33861386138613864</v>
      </c>
      <c r="W93" s="110">
        <v>0.11881188118811881</v>
      </c>
      <c r="X93" s="110">
        <v>0</v>
      </c>
      <c r="Y93" s="110">
        <v>1</v>
      </c>
    </row>
    <row r="94" spans="1:25" x14ac:dyDescent="0.25">
      <c r="A94" s="107" t="s">
        <v>131</v>
      </c>
      <c r="B94" s="107" t="s">
        <v>3</v>
      </c>
      <c r="C94" s="107" t="s">
        <v>16</v>
      </c>
      <c r="D94" s="107" t="s">
        <v>19</v>
      </c>
      <c r="E94" s="108">
        <v>90</v>
      </c>
      <c r="F94" s="108">
        <v>69</v>
      </c>
      <c r="G94" s="108">
        <v>171</v>
      </c>
      <c r="H94" s="108">
        <v>177</v>
      </c>
      <c r="I94" s="108">
        <v>165</v>
      </c>
      <c r="J94" s="108">
        <v>153</v>
      </c>
      <c r="K94" s="108">
        <v>825</v>
      </c>
      <c r="L94" s="109">
        <v>2.9935837521578748</v>
      </c>
      <c r="M94" s="110">
        <v>2.2950808766543709</v>
      </c>
      <c r="N94" s="110">
        <v>5.6878091290999624</v>
      </c>
      <c r="O94" s="110">
        <v>5.8873813792438208</v>
      </c>
      <c r="P94" s="110">
        <v>5.488236878956104</v>
      </c>
      <c r="Q94" s="110">
        <v>5.0890923786683873</v>
      </c>
      <c r="R94" s="110">
        <v>27.441184394780521</v>
      </c>
      <c r="S94" s="110">
        <v>0.10909090909090909</v>
      </c>
      <c r="T94" s="110">
        <v>8.3636363636363634E-2</v>
      </c>
      <c r="U94" s="110">
        <v>0.20727272727272728</v>
      </c>
      <c r="V94" s="110">
        <v>0.21454545454545454</v>
      </c>
      <c r="W94" s="110">
        <v>0.2</v>
      </c>
      <c r="X94" s="110">
        <v>0.18545454545454546</v>
      </c>
      <c r="Y94" s="110">
        <v>1</v>
      </c>
    </row>
    <row r="95" spans="1:25" x14ac:dyDescent="0.25">
      <c r="A95" s="107" t="s">
        <v>132</v>
      </c>
      <c r="B95" s="107" t="s">
        <v>3</v>
      </c>
      <c r="C95" s="107" t="s">
        <v>16</v>
      </c>
      <c r="D95" s="107" t="s">
        <v>20</v>
      </c>
      <c r="E95" s="108">
        <v>1343</v>
      </c>
      <c r="F95" s="108">
        <v>1059</v>
      </c>
      <c r="G95" s="108">
        <v>2455</v>
      </c>
      <c r="H95" s="108">
        <v>2490</v>
      </c>
      <c r="I95" s="108">
        <v>1378</v>
      </c>
      <c r="J95" s="108">
        <v>756</v>
      </c>
      <c r="K95" s="108">
        <v>9481</v>
      </c>
      <c r="L95" s="109">
        <v>44.670921990533621</v>
      </c>
      <c r="M95" s="110">
        <v>35.224502150390997</v>
      </c>
      <c r="N95" s="110">
        <v>81.658312350528703</v>
      </c>
      <c r="O95" s="110">
        <v>82.822483809701211</v>
      </c>
      <c r="P95" s="110">
        <v>45.835093449706129</v>
      </c>
      <c r="Q95" s="110">
        <v>25.14610351812615</v>
      </c>
      <c r="R95" s="110">
        <v>315.35741726898681</v>
      </c>
      <c r="S95" s="110">
        <v>0.14165172450163485</v>
      </c>
      <c r="T95" s="110">
        <v>0.11169707836726084</v>
      </c>
      <c r="U95" s="110">
        <v>0.25893893049256406</v>
      </c>
      <c r="V95" s="110">
        <v>0.26263052420630734</v>
      </c>
      <c r="W95" s="110">
        <v>0.14534331821537813</v>
      </c>
      <c r="X95" s="110">
        <v>7.9738424216854759E-2</v>
      </c>
      <c r="Y95" s="110">
        <v>1</v>
      </c>
    </row>
    <row r="96" spans="1:25" x14ac:dyDescent="0.25">
      <c r="A96" s="107" t="s">
        <v>133</v>
      </c>
      <c r="B96" s="107" t="s">
        <v>3</v>
      </c>
      <c r="C96" s="107" t="s">
        <v>16</v>
      </c>
      <c r="D96" s="107" t="s">
        <v>21</v>
      </c>
      <c r="E96" s="108">
        <v>3492</v>
      </c>
      <c r="F96" s="108">
        <v>2780</v>
      </c>
      <c r="G96" s="108">
        <v>6401</v>
      </c>
      <c r="H96" s="108">
        <v>6529</v>
      </c>
      <c r="I96" s="108">
        <v>3811</v>
      </c>
      <c r="J96" s="108">
        <v>2079</v>
      </c>
      <c r="K96" s="108">
        <v>25092</v>
      </c>
      <c r="L96" s="109">
        <v>116.15104958372555</v>
      </c>
      <c r="M96" s="110">
        <v>92.468475899987695</v>
      </c>
      <c r="N96" s="110">
        <v>212.91032886180619</v>
      </c>
      <c r="O96" s="110">
        <v>217.1678701982085</v>
      </c>
      <c r="P96" s="110">
        <v>126.76164088304068</v>
      </c>
      <c r="Q96" s="110">
        <v>69.151784674846908</v>
      </c>
      <c r="R96" s="110">
        <v>834.61115010161552</v>
      </c>
      <c r="S96" s="110">
        <v>0.13916786226685796</v>
      </c>
      <c r="T96" s="110">
        <v>0.11079228439343217</v>
      </c>
      <c r="U96" s="110">
        <v>0.25510122748286307</v>
      </c>
      <c r="V96" s="110">
        <v>0.26020245496572614</v>
      </c>
      <c r="W96" s="110">
        <v>0.15188107763430575</v>
      </c>
      <c r="X96" s="110">
        <v>8.2855093256814921E-2</v>
      </c>
      <c r="Y96" s="110">
        <v>1</v>
      </c>
    </row>
    <row r="97" spans="1:25" x14ac:dyDescent="0.25">
      <c r="A97" s="107" t="s">
        <v>134</v>
      </c>
      <c r="B97" s="107" t="s">
        <v>3</v>
      </c>
      <c r="C97" s="107" t="s">
        <v>16</v>
      </c>
      <c r="D97" s="107" t="s">
        <v>22</v>
      </c>
      <c r="E97" s="108">
        <v>1912</v>
      </c>
      <c r="F97" s="108">
        <v>1506</v>
      </c>
      <c r="G97" s="108">
        <v>3448</v>
      </c>
      <c r="H97" s="108">
        <v>3620</v>
      </c>
      <c r="I97" s="108">
        <v>1960</v>
      </c>
      <c r="J97" s="108">
        <v>1202</v>
      </c>
      <c r="K97" s="108">
        <v>13648</v>
      </c>
      <c r="L97" s="109">
        <v>63.597023712509518</v>
      </c>
      <c r="M97" s="110">
        <v>50.092634786108441</v>
      </c>
      <c r="N97" s="110">
        <v>114.68751974933726</v>
      </c>
      <c r="O97" s="110">
        <v>120.40859092012786</v>
      </c>
      <c r="P97" s="110">
        <v>65.193601713660385</v>
      </c>
      <c r="Q97" s="110">
        <v>39.98097411215295</v>
      </c>
      <c r="R97" s="110">
        <v>453.9603449938964</v>
      </c>
      <c r="S97" s="110">
        <v>0.14009378663540445</v>
      </c>
      <c r="T97" s="110">
        <v>0.11034583821805392</v>
      </c>
      <c r="U97" s="110">
        <v>0.25263774912075027</v>
      </c>
      <c r="V97" s="110">
        <v>0.26524032825322391</v>
      </c>
      <c r="W97" s="110">
        <v>0.14361078546307152</v>
      </c>
      <c r="X97" s="110">
        <v>8.8071512309495892E-2</v>
      </c>
      <c r="Y97" s="110">
        <v>1</v>
      </c>
    </row>
    <row r="98" spans="1:25" x14ac:dyDescent="0.25">
      <c r="A98" s="107" t="s">
        <v>135</v>
      </c>
      <c r="B98" s="107" t="s">
        <v>3</v>
      </c>
      <c r="C98" s="107" t="s">
        <v>16</v>
      </c>
      <c r="D98" s="107" t="s">
        <v>23</v>
      </c>
      <c r="E98" s="108">
        <v>1749</v>
      </c>
      <c r="F98" s="108">
        <v>1316</v>
      </c>
      <c r="G98" s="108">
        <v>3485</v>
      </c>
      <c r="H98" s="108">
        <v>3834</v>
      </c>
      <c r="I98" s="108">
        <v>2162</v>
      </c>
      <c r="J98" s="108">
        <v>1357</v>
      </c>
      <c r="K98" s="108">
        <v>13903</v>
      </c>
      <c r="L98" s="109">
        <v>58.175310916934706</v>
      </c>
      <c r="M98" s="110">
        <v>43.772846864886262</v>
      </c>
      <c r="N98" s="110">
        <v>115.91821529189104</v>
      </c>
      <c r="O98" s="110">
        <v>127.52666784192547</v>
      </c>
      <c r="P98" s="110">
        <v>71.91253413517029</v>
      </c>
      <c r="Q98" s="110">
        <v>45.136590574202629</v>
      </c>
      <c r="R98" s="110">
        <v>462.44216562501038</v>
      </c>
      <c r="S98" s="110">
        <v>0.12580018700999784</v>
      </c>
      <c r="T98" s="110">
        <v>9.4655829677048123E-2</v>
      </c>
      <c r="U98" s="110">
        <v>0.25066532403078473</v>
      </c>
      <c r="V98" s="110">
        <v>0.27576781989498672</v>
      </c>
      <c r="W98" s="110">
        <v>0.15550600589800762</v>
      </c>
      <c r="X98" s="110">
        <v>9.7604833489174994E-2</v>
      </c>
      <c r="Y98" s="110">
        <v>1</v>
      </c>
    </row>
    <row r="99" spans="1:25" x14ac:dyDescent="0.25">
      <c r="A99" s="107" t="s">
        <v>136</v>
      </c>
      <c r="B99" s="107" t="s">
        <v>3</v>
      </c>
      <c r="C99" s="107" t="s">
        <v>16</v>
      </c>
      <c r="D99" s="107" t="s">
        <v>24</v>
      </c>
      <c r="E99" s="108">
        <v>3500</v>
      </c>
      <c r="F99" s="108">
        <v>2745</v>
      </c>
      <c r="G99" s="108">
        <v>6978</v>
      </c>
      <c r="H99" s="108">
        <v>9024</v>
      </c>
      <c r="I99" s="108">
        <v>5904</v>
      </c>
      <c r="J99" s="108">
        <v>4026</v>
      </c>
      <c r="K99" s="108">
        <v>32177</v>
      </c>
      <c r="L99" s="109">
        <v>116.41714591725069</v>
      </c>
      <c r="M99" s="110">
        <v>91.304304440815187</v>
      </c>
      <c r="N99" s="110">
        <v>232.10252691730724</v>
      </c>
      <c r="O99" s="110">
        <v>300.15666421636291</v>
      </c>
      <c r="P99" s="110">
        <v>196.37909414155661</v>
      </c>
      <c r="Q99" s="110">
        <v>133.91297984652894</v>
      </c>
      <c r="R99" s="110">
        <v>1070.2727154798215</v>
      </c>
      <c r="S99" s="110">
        <v>0.10877334742207166</v>
      </c>
      <c r="T99" s="110">
        <v>8.5309382478167634E-2</v>
      </c>
      <c r="U99" s="110">
        <v>0.21686297666034746</v>
      </c>
      <c r="V99" s="110">
        <v>0.28044876775336419</v>
      </c>
      <c r="W99" s="110">
        <v>0.18348509805140317</v>
      </c>
      <c r="X99" s="110">
        <v>0.12512042763464587</v>
      </c>
      <c r="Y99" s="110">
        <v>1</v>
      </c>
    </row>
    <row r="100" spans="1:25" x14ac:dyDescent="0.25">
      <c r="A100" s="107" t="s">
        <v>137</v>
      </c>
      <c r="B100" s="107" t="s">
        <v>3</v>
      </c>
      <c r="C100" s="107" t="s">
        <v>16</v>
      </c>
      <c r="D100" s="107" t="s">
        <v>6</v>
      </c>
      <c r="E100" s="108">
        <v>12139</v>
      </c>
      <c r="F100" s="108">
        <v>9538</v>
      </c>
      <c r="G100" s="108">
        <v>23096</v>
      </c>
      <c r="H100" s="108">
        <v>25845</v>
      </c>
      <c r="I100" s="108">
        <v>15440</v>
      </c>
      <c r="J100" s="108">
        <v>9573</v>
      </c>
      <c r="K100" s="108">
        <v>95631</v>
      </c>
      <c r="L100" s="109">
        <v>403.76792408271604</v>
      </c>
      <c r="M100" s="110">
        <v>317.25335364535346</v>
      </c>
      <c r="N100" s="110">
        <v>768.220114887092</v>
      </c>
      <c r="O100" s="110">
        <v>859.65746749466973</v>
      </c>
      <c r="P100" s="110">
        <v>513.56592370352882</v>
      </c>
      <c r="Q100" s="110">
        <v>318.41752510452596</v>
      </c>
      <c r="R100" s="110">
        <v>3180.8823089178859</v>
      </c>
      <c r="S100" s="110">
        <v>0.12693582624881053</v>
      </c>
      <c r="T100" s="110">
        <v>9.9737532808398949E-2</v>
      </c>
      <c r="U100" s="110">
        <v>0.24151164371385847</v>
      </c>
      <c r="V100" s="110">
        <v>0.27025755246729616</v>
      </c>
      <c r="W100" s="110">
        <v>0.1614539218454267</v>
      </c>
      <c r="X100" s="110">
        <v>0.10010352291620918</v>
      </c>
      <c r="Y100" s="110">
        <v>1</v>
      </c>
    </row>
    <row r="101" spans="1:25" x14ac:dyDescent="0.25">
      <c r="A101" s="107" t="s">
        <v>138</v>
      </c>
      <c r="B101" s="107" t="s">
        <v>26</v>
      </c>
      <c r="C101" s="107" t="s">
        <v>14</v>
      </c>
      <c r="D101" s="107" t="s">
        <v>18</v>
      </c>
      <c r="E101" s="108">
        <v>738</v>
      </c>
      <c r="F101" s="108">
        <v>617</v>
      </c>
      <c r="G101" s="108">
        <v>1584</v>
      </c>
      <c r="H101" s="108">
        <v>1821</v>
      </c>
      <c r="I101" s="108">
        <v>668</v>
      </c>
      <c r="J101" s="108">
        <v>0</v>
      </c>
      <c r="K101" s="108">
        <v>5428</v>
      </c>
      <c r="L101" s="109">
        <v>2.4083604175979483</v>
      </c>
      <c r="M101" s="110">
        <v>2.0134937366638672</v>
      </c>
      <c r="N101" s="110">
        <v>5.16916382313706</v>
      </c>
      <c r="O101" s="110">
        <v>5.9425803800079455</v>
      </c>
      <c r="P101" s="110">
        <v>2.1799251476360832</v>
      </c>
      <c r="Q101" s="110">
        <v>0</v>
      </c>
      <c r="R101" s="110">
        <v>17.713523505042904</v>
      </c>
      <c r="S101" s="110">
        <v>0.13596168017686072</v>
      </c>
      <c r="T101" s="110">
        <v>0.11366985998526161</v>
      </c>
      <c r="U101" s="110">
        <v>0.29182019159911571</v>
      </c>
      <c r="V101" s="110">
        <v>0.33548268238761975</v>
      </c>
      <c r="W101" s="110">
        <v>0.12306558585114223</v>
      </c>
      <c r="X101" s="110">
        <v>0</v>
      </c>
      <c r="Y101" s="110">
        <v>1</v>
      </c>
    </row>
    <row r="102" spans="1:25" x14ac:dyDescent="0.25">
      <c r="A102" s="107" t="s">
        <v>139</v>
      </c>
      <c r="B102" s="107" t="s">
        <v>26</v>
      </c>
      <c r="C102" s="107" t="s">
        <v>14</v>
      </c>
      <c r="D102" s="107" t="s">
        <v>19</v>
      </c>
      <c r="E102" s="108">
        <v>976</v>
      </c>
      <c r="F102" s="108">
        <v>862</v>
      </c>
      <c r="G102" s="108">
        <v>1797</v>
      </c>
      <c r="H102" s="108">
        <v>1918</v>
      </c>
      <c r="I102" s="108">
        <v>1827</v>
      </c>
      <c r="J102" s="108">
        <v>1655</v>
      </c>
      <c r="K102" s="108">
        <v>9035</v>
      </c>
      <c r="L102" s="109">
        <v>3.1850403354682895</v>
      </c>
      <c r="M102" s="110">
        <v>2.813017181530395</v>
      </c>
      <c r="N102" s="110">
        <v>5.8642597160210208</v>
      </c>
      <c r="O102" s="110">
        <v>6.2591263969551019</v>
      </c>
      <c r="P102" s="110">
        <v>5.9621605460046769</v>
      </c>
      <c r="Q102" s="110">
        <v>5.4008624540983803</v>
      </c>
      <c r="R102" s="110">
        <v>29.484466630077865</v>
      </c>
      <c r="S102" s="110">
        <v>0.10802434975096846</v>
      </c>
      <c r="T102" s="110">
        <v>9.5406751521859429E-2</v>
      </c>
      <c r="U102" s="110">
        <v>0.19889319313779746</v>
      </c>
      <c r="V102" s="110">
        <v>0.21228555617044825</v>
      </c>
      <c r="W102" s="110">
        <v>0.20221361372440508</v>
      </c>
      <c r="X102" s="110">
        <v>0.1831765356945213</v>
      </c>
      <c r="Y102" s="110">
        <v>1</v>
      </c>
    </row>
    <row r="103" spans="1:25" x14ac:dyDescent="0.25">
      <c r="A103" s="107" t="s">
        <v>140</v>
      </c>
      <c r="B103" s="107" t="s">
        <v>26</v>
      </c>
      <c r="C103" s="107" t="s">
        <v>14</v>
      </c>
      <c r="D103" s="107" t="s">
        <v>20</v>
      </c>
      <c r="E103" s="108">
        <v>9445</v>
      </c>
      <c r="F103" s="108">
        <v>7543</v>
      </c>
      <c r="G103" s="108">
        <v>17414</v>
      </c>
      <c r="H103" s="108">
        <v>19276</v>
      </c>
      <c r="I103" s="108">
        <v>13125</v>
      </c>
      <c r="J103" s="108">
        <v>8401</v>
      </c>
      <c r="K103" s="108">
        <v>75204</v>
      </c>
      <c r="L103" s="109">
        <v>30.822444639854503</v>
      </c>
      <c r="M103" s="110">
        <v>24.615532018890683</v>
      </c>
      <c r="N103" s="110">
        <v>56.828168444513103</v>
      </c>
      <c r="O103" s="110">
        <v>62.904546625498718</v>
      </c>
      <c r="P103" s="110">
        <v>42.831613117849692</v>
      </c>
      <c r="Q103" s="110">
        <v>27.415495756423258</v>
      </c>
      <c r="R103" s="110">
        <v>245.41780060302995</v>
      </c>
      <c r="S103" s="110">
        <v>0.12559172384447637</v>
      </c>
      <c r="T103" s="110">
        <v>0.10030051593000372</v>
      </c>
      <c r="U103" s="110">
        <v>0.23155683208339983</v>
      </c>
      <c r="V103" s="110">
        <v>0.25631615339609592</v>
      </c>
      <c r="W103" s="110">
        <v>0.17452529120791446</v>
      </c>
      <c r="X103" s="110">
        <v>0.11170948353810968</v>
      </c>
      <c r="Y103" s="110">
        <v>1</v>
      </c>
    </row>
    <row r="104" spans="1:25" x14ac:dyDescent="0.25">
      <c r="A104" s="107" t="s">
        <v>141</v>
      </c>
      <c r="B104" s="107" t="s">
        <v>26</v>
      </c>
      <c r="C104" s="107" t="s">
        <v>14</v>
      </c>
      <c r="D104" s="107" t="s">
        <v>21</v>
      </c>
      <c r="E104" s="108">
        <v>31344</v>
      </c>
      <c r="F104" s="108">
        <v>23435</v>
      </c>
      <c r="G104" s="108">
        <v>46221</v>
      </c>
      <c r="H104" s="108">
        <v>38728</v>
      </c>
      <c r="I104" s="108">
        <v>18934</v>
      </c>
      <c r="J104" s="108">
        <v>11375</v>
      </c>
      <c r="K104" s="108">
        <v>170037</v>
      </c>
      <c r="L104" s="109">
        <v>102.28678716692424</v>
      </c>
      <c r="M104" s="110">
        <v>76.476865022232957</v>
      </c>
      <c r="N104" s="110">
        <v>150.83580875581947</v>
      </c>
      <c r="O104" s="110">
        <v>126.38344478690155</v>
      </c>
      <c r="P104" s="110">
        <v>61.78847716368503</v>
      </c>
      <c r="Q104" s="110">
        <v>37.120731368803064</v>
      </c>
      <c r="R104" s="110">
        <v>554.89211426436634</v>
      </c>
      <c r="S104" s="110">
        <v>0.18433635032375306</v>
      </c>
      <c r="T104" s="110">
        <v>0.13782294441797963</v>
      </c>
      <c r="U104" s="110">
        <v>0.27182907249598615</v>
      </c>
      <c r="V104" s="110">
        <v>0.22776219293447897</v>
      </c>
      <c r="W104" s="110">
        <v>0.11135223510177197</v>
      </c>
      <c r="X104" s="110">
        <v>6.6897204726030224E-2</v>
      </c>
      <c r="Y104" s="110">
        <v>1</v>
      </c>
    </row>
    <row r="105" spans="1:25" x14ac:dyDescent="0.25">
      <c r="A105" s="107" t="s">
        <v>142</v>
      </c>
      <c r="B105" s="107" t="s">
        <v>26</v>
      </c>
      <c r="C105" s="107" t="s">
        <v>14</v>
      </c>
      <c r="D105" s="107" t="s">
        <v>22</v>
      </c>
      <c r="E105" s="108">
        <v>19206</v>
      </c>
      <c r="F105" s="108">
        <v>14866</v>
      </c>
      <c r="G105" s="108">
        <v>30639</v>
      </c>
      <c r="H105" s="108">
        <v>27495</v>
      </c>
      <c r="I105" s="108">
        <v>11039</v>
      </c>
      <c r="J105" s="108">
        <v>5254</v>
      </c>
      <c r="K105" s="108">
        <v>108499</v>
      </c>
      <c r="L105" s="109">
        <v>62.676111355536847</v>
      </c>
      <c r="M105" s="110">
        <v>48.513124617901219</v>
      </c>
      <c r="N105" s="110">
        <v>99.986117662308317</v>
      </c>
      <c r="O105" s="110">
        <v>89.726110680021122</v>
      </c>
      <c r="P105" s="110">
        <v>36.024242072986112</v>
      </c>
      <c r="Q105" s="110">
        <v>17.145698691137696</v>
      </c>
      <c r="R105" s="110">
        <v>354.07140507989129</v>
      </c>
      <c r="S105" s="110">
        <v>0.17701545636365312</v>
      </c>
      <c r="T105" s="110">
        <v>0.13701508769666079</v>
      </c>
      <c r="U105" s="110">
        <v>0.28238969944423453</v>
      </c>
      <c r="V105" s="110">
        <v>0.25341247384768523</v>
      </c>
      <c r="W105" s="110">
        <v>0.10174287320620466</v>
      </c>
      <c r="X105" s="110">
        <v>4.8424409441561671E-2</v>
      </c>
      <c r="Y105" s="110">
        <v>1</v>
      </c>
    </row>
    <row r="106" spans="1:25" x14ac:dyDescent="0.25">
      <c r="A106" s="107" t="s">
        <v>143</v>
      </c>
      <c r="B106" s="107" t="s">
        <v>26</v>
      </c>
      <c r="C106" s="107" t="s">
        <v>14</v>
      </c>
      <c r="D106" s="107" t="s">
        <v>23</v>
      </c>
      <c r="E106" s="108">
        <v>19378</v>
      </c>
      <c r="F106" s="108">
        <v>15161</v>
      </c>
      <c r="G106" s="108">
        <v>34431</v>
      </c>
      <c r="H106" s="108">
        <v>35296</v>
      </c>
      <c r="I106" s="108">
        <v>15218</v>
      </c>
      <c r="J106" s="108">
        <v>6670</v>
      </c>
      <c r="K106" s="108">
        <v>126154</v>
      </c>
      <c r="L106" s="109">
        <v>63.237409447443149</v>
      </c>
      <c r="M106" s="110">
        <v>49.47581611274051</v>
      </c>
      <c r="N106" s="110">
        <v>112.36078257224248</v>
      </c>
      <c r="O106" s="110">
        <v>115.18358983677125</v>
      </c>
      <c r="P106" s="110">
        <v>49.661827689709455</v>
      </c>
      <c r="Q106" s="110">
        <v>21.766617866366282</v>
      </c>
      <c r="R106" s="110">
        <v>411.68604352527313</v>
      </c>
      <c r="S106" s="110">
        <v>0.15360591023669484</v>
      </c>
      <c r="T106" s="110">
        <v>0.12017851197742442</v>
      </c>
      <c r="U106" s="110">
        <v>0.2729283256971638</v>
      </c>
      <c r="V106" s="110">
        <v>0.27978502465240895</v>
      </c>
      <c r="W106" s="110">
        <v>0.12063034069470648</v>
      </c>
      <c r="X106" s="110">
        <v>5.2871886741601537E-2</v>
      </c>
      <c r="Y106" s="110">
        <v>1</v>
      </c>
    </row>
    <row r="107" spans="1:25" x14ac:dyDescent="0.25">
      <c r="A107" s="107" t="s">
        <v>144</v>
      </c>
      <c r="B107" s="107" t="s">
        <v>26</v>
      </c>
      <c r="C107" s="107" t="s">
        <v>14</v>
      </c>
      <c r="D107" s="107" t="s">
        <v>24</v>
      </c>
      <c r="E107" s="108">
        <v>36260</v>
      </c>
      <c r="F107" s="108">
        <v>28076</v>
      </c>
      <c r="G107" s="108">
        <v>67459</v>
      </c>
      <c r="H107" s="108">
        <v>86297</v>
      </c>
      <c r="I107" s="108">
        <v>50737</v>
      </c>
      <c r="J107" s="108">
        <v>26467</v>
      </c>
      <c r="K107" s="108">
        <v>295296</v>
      </c>
      <c r="L107" s="109">
        <v>118.32946984024608</v>
      </c>
      <c r="M107" s="110">
        <v>91.622123420704597</v>
      </c>
      <c r="N107" s="110">
        <v>220.1430696622493</v>
      </c>
      <c r="O107" s="110">
        <v>281.61826416998667</v>
      </c>
      <c r="P107" s="110">
        <v>165.57314702935921</v>
      </c>
      <c r="Q107" s="110">
        <v>86.371375572581158</v>
      </c>
      <c r="R107" s="110">
        <v>963.65744969512707</v>
      </c>
      <c r="S107" s="110">
        <v>0.12279204594711747</v>
      </c>
      <c r="T107" s="110">
        <v>9.5077481577806669E-2</v>
      </c>
      <c r="U107" s="110">
        <v>0.22844535652362374</v>
      </c>
      <c r="V107" s="110">
        <v>0.29223897377546598</v>
      </c>
      <c r="W107" s="110">
        <v>0.17181743064586041</v>
      </c>
      <c r="X107" s="110">
        <v>8.9628711530125707E-2</v>
      </c>
      <c r="Y107" s="110">
        <v>1</v>
      </c>
    </row>
    <row r="108" spans="1:25" x14ac:dyDescent="0.25">
      <c r="A108" s="107" t="s">
        <v>145</v>
      </c>
      <c r="B108" s="107" t="s">
        <v>26</v>
      </c>
      <c r="C108" s="107" t="s">
        <v>14</v>
      </c>
      <c r="D108" s="107" t="s">
        <v>6</v>
      </c>
      <c r="E108" s="108">
        <v>117347</v>
      </c>
      <c r="F108" s="108">
        <v>90560</v>
      </c>
      <c r="G108" s="108">
        <v>199545</v>
      </c>
      <c r="H108" s="108">
        <v>210831</v>
      </c>
      <c r="I108" s="108">
        <v>111548</v>
      </c>
      <c r="J108" s="108">
        <v>59822</v>
      </c>
      <c r="K108" s="108">
        <v>789653</v>
      </c>
      <c r="L108" s="109">
        <v>382.94562320307108</v>
      </c>
      <c r="M108" s="110">
        <v>295.52997211066423</v>
      </c>
      <c r="N108" s="110">
        <v>651.18737063629078</v>
      </c>
      <c r="O108" s="110">
        <v>688.01766287614237</v>
      </c>
      <c r="P108" s="110">
        <v>364.02139276723028</v>
      </c>
      <c r="Q108" s="110">
        <v>195.22078170940983</v>
      </c>
      <c r="R108" s="110">
        <v>2576.9228033028085</v>
      </c>
      <c r="S108" s="110">
        <v>0.1486057800071677</v>
      </c>
      <c r="T108" s="110">
        <v>0.11468328493654809</v>
      </c>
      <c r="U108" s="110">
        <v>0.25269960349672577</v>
      </c>
      <c r="V108" s="110">
        <v>0.26699195722678187</v>
      </c>
      <c r="W108" s="110">
        <v>0.14126204801349454</v>
      </c>
      <c r="X108" s="110">
        <v>7.5757326319282017E-2</v>
      </c>
      <c r="Y108" s="110">
        <v>1</v>
      </c>
    </row>
    <row r="109" spans="1:25" x14ac:dyDescent="0.25">
      <c r="A109" s="107" t="s">
        <v>146</v>
      </c>
      <c r="B109" s="107" t="s">
        <v>26</v>
      </c>
      <c r="C109" s="107" t="s">
        <v>15</v>
      </c>
      <c r="D109" s="107" t="s">
        <v>18</v>
      </c>
      <c r="E109" s="108">
        <v>573</v>
      </c>
      <c r="F109" s="108">
        <v>540</v>
      </c>
      <c r="G109" s="108">
        <v>1247</v>
      </c>
      <c r="H109" s="108">
        <v>1578</v>
      </c>
      <c r="I109" s="108">
        <v>570</v>
      </c>
      <c r="J109" s="108">
        <v>0</v>
      </c>
      <c r="K109" s="108">
        <v>4508</v>
      </c>
      <c r="L109" s="109">
        <v>1.8122179735778619</v>
      </c>
      <c r="M109" s="110">
        <v>1.7078493991833255</v>
      </c>
      <c r="N109" s="110">
        <v>3.943867038484457</v>
      </c>
      <c r="O109" s="110">
        <v>4.9907154665023841</v>
      </c>
      <c r="P109" s="110">
        <v>1.8027299213601768</v>
      </c>
      <c r="Q109" s="110">
        <v>0</v>
      </c>
      <c r="R109" s="110">
        <v>14.257379799108206</v>
      </c>
      <c r="S109" s="110">
        <v>0.12710736468500444</v>
      </c>
      <c r="T109" s="110">
        <v>0.11978704525288376</v>
      </c>
      <c r="U109" s="110">
        <v>0.2766193433895297</v>
      </c>
      <c r="V109" s="110">
        <v>0.35004436557231589</v>
      </c>
      <c r="W109" s="110">
        <v>0.12644188110026619</v>
      </c>
      <c r="X109" s="110">
        <v>0</v>
      </c>
      <c r="Y109" s="110">
        <v>1</v>
      </c>
    </row>
    <row r="110" spans="1:25" x14ac:dyDescent="0.25">
      <c r="A110" s="107" t="s">
        <v>147</v>
      </c>
      <c r="B110" s="107" t="s">
        <v>26</v>
      </c>
      <c r="C110" s="107" t="s">
        <v>15</v>
      </c>
      <c r="D110" s="107" t="s">
        <v>19</v>
      </c>
      <c r="E110" s="108">
        <v>902</v>
      </c>
      <c r="F110" s="108">
        <v>733</v>
      </c>
      <c r="G110" s="108">
        <v>1556</v>
      </c>
      <c r="H110" s="108">
        <v>1571</v>
      </c>
      <c r="I110" s="108">
        <v>1438</v>
      </c>
      <c r="J110" s="108">
        <v>1377</v>
      </c>
      <c r="K110" s="108">
        <v>7577</v>
      </c>
      <c r="L110" s="109">
        <v>2.8527410334506658</v>
      </c>
      <c r="M110" s="110">
        <v>2.3182474251877361</v>
      </c>
      <c r="N110" s="110">
        <v>4.9211364169060268</v>
      </c>
      <c r="O110" s="110">
        <v>4.9685766779944522</v>
      </c>
      <c r="P110" s="110">
        <v>4.547939696343744</v>
      </c>
      <c r="Q110" s="110">
        <v>4.3550159679174794</v>
      </c>
      <c r="R110" s="110">
        <v>23.963657217800105</v>
      </c>
      <c r="S110" s="110">
        <v>0.11904447670582025</v>
      </c>
      <c r="T110" s="110">
        <v>9.6740134617922663E-2</v>
      </c>
      <c r="U110" s="110">
        <v>0.20535832123531741</v>
      </c>
      <c r="V110" s="110">
        <v>0.20733799656856275</v>
      </c>
      <c r="W110" s="110">
        <v>0.18978487528045401</v>
      </c>
      <c r="X110" s="110">
        <v>0.18173419559192291</v>
      </c>
      <c r="Y110" s="110">
        <v>1</v>
      </c>
    </row>
    <row r="111" spans="1:25" x14ac:dyDescent="0.25">
      <c r="A111" s="107" t="s">
        <v>148</v>
      </c>
      <c r="B111" s="107" t="s">
        <v>26</v>
      </c>
      <c r="C111" s="107" t="s">
        <v>15</v>
      </c>
      <c r="D111" s="107" t="s">
        <v>20</v>
      </c>
      <c r="E111" s="108">
        <v>19382</v>
      </c>
      <c r="F111" s="108">
        <v>16679</v>
      </c>
      <c r="G111" s="108">
        <v>36944</v>
      </c>
      <c r="H111" s="108">
        <v>35531</v>
      </c>
      <c r="I111" s="108">
        <v>18469</v>
      </c>
      <c r="J111" s="108">
        <v>9311</v>
      </c>
      <c r="K111" s="108">
        <v>136316</v>
      </c>
      <c r="L111" s="109">
        <v>61.299142694391136</v>
      </c>
      <c r="M111" s="110">
        <v>52.750407646256825</v>
      </c>
      <c r="N111" s="110">
        <v>116.84220037671994</v>
      </c>
      <c r="O111" s="110">
        <v>112.37332778219024</v>
      </c>
      <c r="P111" s="110">
        <v>58.411612136142288</v>
      </c>
      <c r="Q111" s="110">
        <v>29.447751399622117</v>
      </c>
      <c r="R111" s="110">
        <v>431.12444203532255</v>
      </c>
      <c r="S111" s="110">
        <v>0.14218433639484726</v>
      </c>
      <c r="T111" s="110">
        <v>0.12235540948971507</v>
      </c>
      <c r="U111" s="110">
        <v>0.27101734205815897</v>
      </c>
      <c r="V111" s="110">
        <v>0.2606517210012031</v>
      </c>
      <c r="W111" s="110">
        <v>0.13548666334106046</v>
      </c>
      <c r="X111" s="110">
        <v>6.8304527715015106E-2</v>
      </c>
      <c r="Y111" s="110">
        <v>1</v>
      </c>
    </row>
    <row r="112" spans="1:25" x14ac:dyDescent="0.25">
      <c r="A112" s="107" t="s">
        <v>149</v>
      </c>
      <c r="B112" s="107" t="s">
        <v>26</v>
      </c>
      <c r="C112" s="107" t="s">
        <v>15</v>
      </c>
      <c r="D112" s="107" t="s">
        <v>21</v>
      </c>
      <c r="E112" s="108">
        <v>36339</v>
      </c>
      <c r="F112" s="108">
        <v>30304</v>
      </c>
      <c r="G112" s="108">
        <v>73357</v>
      </c>
      <c r="H112" s="108">
        <v>85627</v>
      </c>
      <c r="I112" s="108">
        <v>55038</v>
      </c>
      <c r="J112" s="108">
        <v>29742</v>
      </c>
      <c r="K112" s="108">
        <v>310407</v>
      </c>
      <c r="L112" s="109">
        <v>114.92877651282011</v>
      </c>
      <c r="M112" s="110">
        <v>95.841978134910178</v>
      </c>
      <c r="N112" s="110">
        <v>232.00501551090963</v>
      </c>
      <c r="O112" s="110">
        <v>270.81114908124187</v>
      </c>
      <c r="P112" s="110">
        <v>174.0678059856516</v>
      </c>
      <c r="Q112" s="110">
        <v>94.064549686130491</v>
      </c>
      <c r="R112" s="110">
        <v>981.71927491166389</v>
      </c>
      <c r="S112" s="110">
        <v>0.1170688805342663</v>
      </c>
      <c r="T112" s="110">
        <v>9.7626664347131353E-2</v>
      </c>
      <c r="U112" s="110">
        <v>0.23632521173813734</v>
      </c>
      <c r="V112" s="110">
        <v>0.27585395947900659</v>
      </c>
      <c r="W112" s="110">
        <v>0.17730914573447121</v>
      </c>
      <c r="X112" s="110">
        <v>9.5816138166987211E-2</v>
      </c>
      <c r="Y112" s="110">
        <v>1</v>
      </c>
    </row>
    <row r="113" spans="1:25" x14ac:dyDescent="0.25">
      <c r="A113" s="107" t="s">
        <v>150</v>
      </c>
      <c r="B113" s="107" t="s">
        <v>26</v>
      </c>
      <c r="C113" s="107" t="s">
        <v>15</v>
      </c>
      <c r="D113" s="107" t="s">
        <v>22</v>
      </c>
      <c r="E113" s="108">
        <v>15175</v>
      </c>
      <c r="F113" s="108">
        <v>12014</v>
      </c>
      <c r="G113" s="108">
        <v>28930</v>
      </c>
      <c r="H113" s="108">
        <v>36706</v>
      </c>
      <c r="I113" s="108">
        <v>26116</v>
      </c>
      <c r="J113" s="108">
        <v>17335</v>
      </c>
      <c r="K113" s="108">
        <v>136276</v>
      </c>
      <c r="L113" s="109">
        <v>47.993730801124002</v>
      </c>
      <c r="M113" s="110">
        <v>37.996486447756425</v>
      </c>
      <c r="N113" s="110">
        <v>91.496450219210374</v>
      </c>
      <c r="O113" s="110">
        <v>116.08948156745026</v>
      </c>
      <c r="P113" s="110">
        <v>82.59665723902171</v>
      </c>
      <c r="Q113" s="110">
        <v>54.825128397857306</v>
      </c>
      <c r="R113" s="110">
        <v>430.99793467242012</v>
      </c>
      <c r="S113" s="110">
        <v>0.11135489741407144</v>
      </c>
      <c r="T113" s="110">
        <v>8.815932372538085E-2</v>
      </c>
      <c r="U113" s="110">
        <v>0.21228976488890194</v>
      </c>
      <c r="V113" s="110">
        <v>0.26935043588012564</v>
      </c>
      <c r="W113" s="110">
        <v>0.19164049429099769</v>
      </c>
      <c r="X113" s="110">
        <v>0.12720508380052248</v>
      </c>
      <c r="Y113" s="110">
        <v>1</v>
      </c>
    </row>
    <row r="114" spans="1:25" x14ac:dyDescent="0.25">
      <c r="A114" s="107" t="s">
        <v>151</v>
      </c>
      <c r="B114" s="107" t="s">
        <v>26</v>
      </c>
      <c r="C114" s="107" t="s">
        <v>15</v>
      </c>
      <c r="D114" s="107" t="s">
        <v>23</v>
      </c>
      <c r="E114" s="108">
        <v>13179</v>
      </c>
      <c r="F114" s="108">
        <v>10392</v>
      </c>
      <c r="G114" s="108">
        <v>27515</v>
      </c>
      <c r="H114" s="108">
        <v>33737</v>
      </c>
      <c r="I114" s="108">
        <v>25308</v>
      </c>
      <c r="J114" s="108">
        <v>17572</v>
      </c>
      <c r="K114" s="108">
        <v>127703</v>
      </c>
      <c r="L114" s="109">
        <v>41.681013392290822</v>
      </c>
      <c r="M114" s="110">
        <v>32.866612882061325</v>
      </c>
      <c r="N114" s="110">
        <v>87.021252256535547</v>
      </c>
      <c r="O114" s="110">
        <v>106.69947255601454</v>
      </c>
      <c r="P114" s="110">
        <v>80.041208508391847</v>
      </c>
      <c r="Q114" s="110">
        <v>55.57468452305443</v>
      </c>
      <c r="R114" s="110">
        <v>403.88424411834853</v>
      </c>
      <c r="S114" s="110">
        <v>0.10320039466574787</v>
      </c>
      <c r="T114" s="110">
        <v>8.1376318488993987E-2</v>
      </c>
      <c r="U114" s="110">
        <v>0.21546087405934081</v>
      </c>
      <c r="V114" s="110">
        <v>0.26418330031400983</v>
      </c>
      <c r="W114" s="110">
        <v>0.19817858625091031</v>
      </c>
      <c r="X114" s="110">
        <v>0.13760052622099717</v>
      </c>
      <c r="Y114" s="110">
        <v>1</v>
      </c>
    </row>
    <row r="115" spans="1:25" x14ac:dyDescent="0.25">
      <c r="A115" s="107" t="s">
        <v>152</v>
      </c>
      <c r="B115" s="107" t="s">
        <v>26</v>
      </c>
      <c r="C115" s="107" t="s">
        <v>15</v>
      </c>
      <c r="D115" s="107" t="s">
        <v>24</v>
      </c>
      <c r="E115" s="108">
        <v>32699</v>
      </c>
      <c r="F115" s="108">
        <v>23964</v>
      </c>
      <c r="G115" s="108">
        <v>57401</v>
      </c>
      <c r="H115" s="108">
        <v>76120</v>
      </c>
      <c r="I115" s="108">
        <v>60439</v>
      </c>
      <c r="J115" s="108">
        <v>48728</v>
      </c>
      <c r="K115" s="108">
        <v>299351</v>
      </c>
      <c r="L115" s="109">
        <v>103.41660648869548</v>
      </c>
      <c r="M115" s="110">
        <v>75.790561114868908</v>
      </c>
      <c r="N115" s="110">
        <v>181.54122844911493</v>
      </c>
      <c r="O115" s="110">
        <v>240.74351160339765</v>
      </c>
      <c r="P115" s="110">
        <v>191.14946266155741</v>
      </c>
      <c r="Q115" s="110">
        <v>154.11126948778718</v>
      </c>
      <c r="R115" s="110">
        <v>946.75263980542161</v>
      </c>
      <c r="S115" s="110">
        <v>0.10923297400042091</v>
      </c>
      <c r="T115" s="110">
        <v>8.0053181716446584E-2</v>
      </c>
      <c r="U115" s="110">
        <v>0.19175148905465492</v>
      </c>
      <c r="V115" s="110">
        <v>0.25428343316040369</v>
      </c>
      <c r="W115" s="110">
        <v>0.20190011057253859</v>
      </c>
      <c r="X115" s="110">
        <v>0.16277881149553533</v>
      </c>
      <c r="Y115" s="110">
        <v>1</v>
      </c>
    </row>
    <row r="116" spans="1:25" x14ac:dyDescent="0.25">
      <c r="A116" s="107" t="s">
        <v>153</v>
      </c>
      <c r="B116" s="107" t="s">
        <v>26</v>
      </c>
      <c r="C116" s="107" t="s">
        <v>15</v>
      </c>
      <c r="D116" s="107" t="s">
        <v>6</v>
      </c>
      <c r="E116" s="108">
        <v>118249</v>
      </c>
      <c r="F116" s="108">
        <v>94626</v>
      </c>
      <c r="G116" s="108">
        <v>226950</v>
      </c>
      <c r="H116" s="108">
        <v>270870</v>
      </c>
      <c r="I116" s="108">
        <v>187378</v>
      </c>
      <c r="J116" s="108">
        <v>124065</v>
      </c>
      <c r="K116" s="108">
        <v>1022138</v>
      </c>
      <c r="L116" s="109">
        <v>373.98422889635009</v>
      </c>
      <c r="M116" s="110">
        <v>299.27214305022471</v>
      </c>
      <c r="N116" s="110">
        <v>717.7711502678809</v>
      </c>
      <c r="O116" s="110">
        <v>856.67623473479136</v>
      </c>
      <c r="P116" s="110">
        <v>592.61741614846881</v>
      </c>
      <c r="Q116" s="110">
        <v>392.37839946236903</v>
      </c>
      <c r="R116" s="110">
        <v>3232.699572560085</v>
      </c>
      <c r="S116" s="110">
        <v>0.11568790124229801</v>
      </c>
      <c r="T116" s="110">
        <v>9.2576540545405803E-2</v>
      </c>
      <c r="U116" s="110">
        <v>0.22203459806797124</v>
      </c>
      <c r="V116" s="110">
        <v>0.26500335571126404</v>
      </c>
      <c r="W116" s="110">
        <v>0.18331966916404635</v>
      </c>
      <c r="X116" s="110">
        <v>0.12137793526901455</v>
      </c>
      <c r="Y116" s="110">
        <v>1</v>
      </c>
    </row>
    <row r="117" spans="1:25" x14ac:dyDescent="0.25">
      <c r="A117" s="107" t="s">
        <v>154</v>
      </c>
      <c r="B117" s="107" t="s">
        <v>26</v>
      </c>
      <c r="C117" s="107" t="s">
        <v>16</v>
      </c>
      <c r="D117" s="107" t="s">
        <v>18</v>
      </c>
      <c r="E117" s="108">
        <v>1311</v>
      </c>
      <c r="F117" s="108">
        <v>1157</v>
      </c>
      <c r="G117" s="108">
        <v>2831</v>
      </c>
      <c r="H117" s="108">
        <v>3399</v>
      </c>
      <c r="I117" s="108">
        <v>1238</v>
      </c>
      <c r="J117" s="108">
        <v>0</v>
      </c>
      <c r="K117" s="108">
        <v>9936</v>
      </c>
      <c r="L117" s="109">
        <v>2.1056193100998559</v>
      </c>
      <c r="M117" s="110">
        <v>1.8582773011331299</v>
      </c>
      <c r="N117" s="110">
        <v>4.5469170609402685</v>
      </c>
      <c r="O117" s="110">
        <v>5.4591914836227389</v>
      </c>
      <c r="P117" s="110">
        <v>1.9883727733818626</v>
      </c>
      <c r="Q117" s="110">
        <v>0</v>
      </c>
      <c r="R117" s="110">
        <v>15.958377929177855</v>
      </c>
      <c r="S117" s="110">
        <v>0.13194444444444445</v>
      </c>
      <c r="T117" s="110">
        <v>0.11644524959742351</v>
      </c>
      <c r="U117" s="110">
        <v>0.28492351046698872</v>
      </c>
      <c r="V117" s="110">
        <v>0.34208937198067635</v>
      </c>
      <c r="W117" s="110">
        <v>0.12459742351046699</v>
      </c>
      <c r="X117" s="110">
        <v>0</v>
      </c>
      <c r="Y117" s="110">
        <v>1</v>
      </c>
    </row>
    <row r="118" spans="1:25" x14ac:dyDescent="0.25">
      <c r="A118" s="107" t="s">
        <v>155</v>
      </c>
      <c r="B118" s="107" t="s">
        <v>26</v>
      </c>
      <c r="C118" s="107" t="s">
        <v>16</v>
      </c>
      <c r="D118" s="107" t="s">
        <v>19</v>
      </c>
      <c r="E118" s="108">
        <v>1878</v>
      </c>
      <c r="F118" s="108">
        <v>1595</v>
      </c>
      <c r="G118" s="108">
        <v>3353</v>
      </c>
      <c r="H118" s="108">
        <v>3489</v>
      </c>
      <c r="I118" s="108">
        <v>3265</v>
      </c>
      <c r="J118" s="108">
        <v>3032</v>
      </c>
      <c r="K118" s="108">
        <v>16612</v>
      </c>
      <c r="L118" s="109">
        <v>3.0162876158409837</v>
      </c>
      <c r="M118" s="110">
        <v>2.5617565214410911</v>
      </c>
      <c r="N118" s="110">
        <v>5.3853101043209897</v>
      </c>
      <c r="O118" s="110">
        <v>5.603742008343553</v>
      </c>
      <c r="P118" s="110">
        <v>5.2439718134828599</v>
      </c>
      <c r="Q118" s="110">
        <v>4.8697465661500861</v>
      </c>
      <c r="R118" s="110">
        <v>26.680814629579562</v>
      </c>
      <c r="S118" s="110">
        <v>0.11305080664579822</v>
      </c>
      <c r="T118" s="110">
        <v>9.6014928967011803E-2</v>
      </c>
      <c r="U118" s="110">
        <v>0.20184204189742355</v>
      </c>
      <c r="V118" s="110">
        <v>0.21002889477486156</v>
      </c>
      <c r="W118" s="110">
        <v>0.19654466650614014</v>
      </c>
      <c r="X118" s="110">
        <v>0.18251866120876475</v>
      </c>
      <c r="Y118" s="110">
        <v>1</v>
      </c>
    </row>
    <row r="119" spans="1:25" x14ac:dyDescent="0.25">
      <c r="A119" s="107" t="s">
        <v>156</v>
      </c>
      <c r="B119" s="107" t="s">
        <v>26</v>
      </c>
      <c r="C119" s="107" t="s">
        <v>16</v>
      </c>
      <c r="D119" s="107" t="s">
        <v>20</v>
      </c>
      <c r="E119" s="108">
        <v>28827</v>
      </c>
      <c r="F119" s="108">
        <v>24222</v>
      </c>
      <c r="G119" s="108">
        <v>54358</v>
      </c>
      <c r="H119" s="108">
        <v>54807</v>
      </c>
      <c r="I119" s="108">
        <v>31594</v>
      </c>
      <c r="J119" s="108">
        <v>17712</v>
      </c>
      <c r="K119" s="108">
        <v>211520</v>
      </c>
      <c r="L119" s="109">
        <v>46.299533068076698</v>
      </c>
      <c r="M119" s="110">
        <v>38.903364553195054</v>
      </c>
      <c r="N119" s="110">
        <v>87.305304697488921</v>
      </c>
      <c r="O119" s="110">
        <v>88.026451204151641</v>
      </c>
      <c r="P119" s="110">
        <v>50.743658644771052</v>
      </c>
      <c r="Q119" s="110">
        <v>28.447543265056179</v>
      </c>
      <c r="R119" s="110">
        <v>339.72585543273954</v>
      </c>
      <c r="S119" s="110">
        <v>0.13628498487140697</v>
      </c>
      <c r="T119" s="110">
        <v>0.11451399394856278</v>
      </c>
      <c r="U119" s="110">
        <v>0.25698751891074129</v>
      </c>
      <c r="V119" s="110">
        <v>0.25911024962178519</v>
      </c>
      <c r="W119" s="110">
        <v>0.14936649016641451</v>
      </c>
      <c r="X119" s="110">
        <v>8.3736762481089258E-2</v>
      </c>
      <c r="Y119" s="110">
        <v>1</v>
      </c>
    </row>
    <row r="120" spans="1:25" x14ac:dyDescent="0.25">
      <c r="A120" s="107" t="s">
        <v>157</v>
      </c>
      <c r="B120" s="107" t="s">
        <v>26</v>
      </c>
      <c r="C120" s="107" t="s">
        <v>16</v>
      </c>
      <c r="D120" s="107" t="s">
        <v>21</v>
      </c>
      <c r="E120" s="108">
        <v>67683</v>
      </c>
      <c r="F120" s="108">
        <v>53739</v>
      </c>
      <c r="G120" s="108">
        <v>119578</v>
      </c>
      <c r="H120" s="108">
        <v>124355</v>
      </c>
      <c r="I120" s="108">
        <v>73972</v>
      </c>
      <c r="J120" s="108">
        <v>41117</v>
      </c>
      <c r="K120" s="108">
        <v>480444</v>
      </c>
      <c r="L120" s="109">
        <v>108.70681294087609</v>
      </c>
      <c r="M120" s="110">
        <v>86.31111831079798</v>
      </c>
      <c r="N120" s="110">
        <v>192.05625161183875</v>
      </c>
      <c r="O120" s="110">
        <v>199.72867224063125</v>
      </c>
      <c r="P120" s="110">
        <v>118.80768238497829</v>
      </c>
      <c r="Q120" s="110">
        <v>66.038710277174502</v>
      </c>
      <c r="R120" s="110">
        <v>771.64924776629687</v>
      </c>
      <c r="S120" s="110">
        <v>0.14087593975572596</v>
      </c>
      <c r="T120" s="110">
        <v>0.11185278617279017</v>
      </c>
      <c r="U120" s="110">
        <v>0.24889060951952777</v>
      </c>
      <c r="V120" s="110">
        <v>0.25883349568315972</v>
      </c>
      <c r="W120" s="110">
        <v>0.15396591486208591</v>
      </c>
      <c r="X120" s="110">
        <v>8.5581254006710461E-2</v>
      </c>
      <c r="Y120" s="110">
        <v>1</v>
      </c>
    </row>
    <row r="121" spans="1:25" x14ac:dyDescent="0.25">
      <c r="A121" s="107" t="s">
        <v>158</v>
      </c>
      <c r="B121" s="107" t="s">
        <v>26</v>
      </c>
      <c r="C121" s="107" t="s">
        <v>16</v>
      </c>
      <c r="D121" s="107" t="s">
        <v>22</v>
      </c>
      <c r="E121" s="108">
        <v>34381</v>
      </c>
      <c r="F121" s="108">
        <v>26880</v>
      </c>
      <c r="G121" s="108">
        <v>59569</v>
      </c>
      <c r="H121" s="108">
        <v>64201</v>
      </c>
      <c r="I121" s="108">
        <v>37155</v>
      </c>
      <c r="J121" s="108">
        <v>22589</v>
      </c>
      <c r="K121" s="108">
        <v>244775</v>
      </c>
      <c r="L121" s="109">
        <v>55.219906560292259</v>
      </c>
      <c r="M121" s="110">
        <v>43.172423383283089</v>
      </c>
      <c r="N121" s="110">
        <v>95.674780078824043</v>
      </c>
      <c r="O121" s="110">
        <v>103.11431375112193</v>
      </c>
      <c r="P121" s="110">
        <v>59.675274955576008</v>
      </c>
      <c r="Q121" s="110">
        <v>36.280575587982952</v>
      </c>
      <c r="R121" s="110">
        <v>393.13727431708026</v>
      </c>
      <c r="S121" s="110">
        <v>0.14045960576039221</v>
      </c>
      <c r="T121" s="110">
        <v>0.10981513634970892</v>
      </c>
      <c r="U121" s="110">
        <v>0.24336227147380246</v>
      </c>
      <c r="V121" s="110">
        <v>0.26228577264835051</v>
      </c>
      <c r="W121" s="110">
        <v>0.15179246246552958</v>
      </c>
      <c r="X121" s="110">
        <v>9.228475130221632E-2</v>
      </c>
      <c r="Y121" s="110">
        <v>1</v>
      </c>
    </row>
    <row r="122" spans="1:25" x14ac:dyDescent="0.25">
      <c r="A122" s="107" t="s">
        <v>159</v>
      </c>
      <c r="B122" s="107" t="s">
        <v>26</v>
      </c>
      <c r="C122" s="107" t="s">
        <v>16</v>
      </c>
      <c r="D122" s="107" t="s">
        <v>23</v>
      </c>
      <c r="E122" s="108">
        <v>32557</v>
      </c>
      <c r="F122" s="108">
        <v>25553</v>
      </c>
      <c r="G122" s="108">
        <v>61946</v>
      </c>
      <c r="H122" s="108">
        <v>69033</v>
      </c>
      <c r="I122" s="108">
        <v>40526</v>
      </c>
      <c r="J122" s="108">
        <v>24242</v>
      </c>
      <c r="K122" s="108">
        <v>253857</v>
      </c>
      <c r="L122" s="109">
        <v>52.290349259283758</v>
      </c>
      <c r="M122" s="110">
        <v>41.041106202121753</v>
      </c>
      <c r="N122" s="110">
        <v>99.49252004839488</v>
      </c>
      <c r="O122" s="110">
        <v>110.8750708116883</v>
      </c>
      <c r="P122" s="110">
        <v>65.089495164841168</v>
      </c>
      <c r="Q122" s="110">
        <v>38.935486892021899</v>
      </c>
      <c r="R122" s="110">
        <v>407.72402837835176</v>
      </c>
      <c r="S122" s="110">
        <v>0.12824936873909326</v>
      </c>
      <c r="T122" s="110">
        <v>0.10065903244740149</v>
      </c>
      <c r="U122" s="110">
        <v>0.2440192706917674</v>
      </c>
      <c r="V122" s="110">
        <v>0.27193656271050237</v>
      </c>
      <c r="W122" s="110">
        <v>0.15964105776086537</v>
      </c>
      <c r="X122" s="110">
        <v>9.5494707650370089E-2</v>
      </c>
      <c r="Y122" s="110">
        <v>1</v>
      </c>
    </row>
    <row r="123" spans="1:25" x14ac:dyDescent="0.25">
      <c r="A123" s="107" t="s">
        <v>160</v>
      </c>
      <c r="B123" s="107" t="s">
        <v>26</v>
      </c>
      <c r="C123" s="107" t="s">
        <v>16</v>
      </c>
      <c r="D123" s="107" t="s">
        <v>24</v>
      </c>
      <c r="E123" s="108">
        <v>68959</v>
      </c>
      <c r="F123" s="108">
        <v>52040</v>
      </c>
      <c r="G123" s="108">
        <v>124860</v>
      </c>
      <c r="H123" s="108">
        <v>162417</v>
      </c>
      <c r="I123" s="108">
        <v>111176</v>
      </c>
      <c r="J123" s="108">
        <v>75195</v>
      </c>
      <c r="K123" s="108">
        <v>594647</v>
      </c>
      <c r="L123" s="109">
        <v>110.75621815802896</v>
      </c>
      <c r="M123" s="110">
        <v>83.582325627457294</v>
      </c>
      <c r="N123" s="110">
        <v>200.53976129600917</v>
      </c>
      <c r="O123" s="110">
        <v>260.86069526200481</v>
      </c>
      <c r="P123" s="110">
        <v>178.56165707068007</v>
      </c>
      <c r="Q123" s="110">
        <v>120.77196340424003</v>
      </c>
      <c r="R123" s="110">
        <v>955.07262081842032</v>
      </c>
      <c r="S123" s="110">
        <v>0.11596627915385094</v>
      </c>
      <c r="T123" s="110">
        <v>8.7514105006835985E-2</v>
      </c>
      <c r="U123" s="110">
        <v>0.20997331189764684</v>
      </c>
      <c r="V123" s="110">
        <v>0.27313179079352962</v>
      </c>
      <c r="W123" s="110">
        <v>0.18696134008916215</v>
      </c>
      <c r="X123" s="110">
        <v>0.12645317305897449</v>
      </c>
      <c r="Y123" s="110">
        <v>1</v>
      </c>
    </row>
    <row r="124" spans="1:25" x14ac:dyDescent="0.25">
      <c r="A124" s="107" t="s">
        <v>161</v>
      </c>
      <c r="B124" s="107" t="s">
        <v>26</v>
      </c>
      <c r="C124" s="107" t="s">
        <v>16</v>
      </c>
      <c r="D124" s="107" t="s">
        <v>6</v>
      </c>
      <c r="E124" s="108">
        <v>235596</v>
      </c>
      <c r="F124" s="108">
        <v>185186</v>
      </c>
      <c r="G124" s="108">
        <v>426495</v>
      </c>
      <c r="H124" s="108">
        <v>481701</v>
      </c>
      <c r="I124" s="108">
        <v>298926</v>
      </c>
      <c r="J124" s="108">
        <v>183887</v>
      </c>
      <c r="K124" s="108">
        <v>1811791</v>
      </c>
      <c r="L124" s="109">
        <v>378.39472691249858</v>
      </c>
      <c r="M124" s="110">
        <v>297.43037189942942</v>
      </c>
      <c r="N124" s="110">
        <v>685.00084489781705</v>
      </c>
      <c r="O124" s="110">
        <v>773.66813676156426</v>
      </c>
      <c r="P124" s="110">
        <v>480.11011280771135</v>
      </c>
      <c r="Q124" s="110">
        <v>295.34402599262563</v>
      </c>
      <c r="R124" s="110">
        <v>2909.9482192716464</v>
      </c>
      <c r="S124" s="110">
        <v>0.130034866052431</v>
      </c>
      <c r="T124" s="110">
        <v>0.10221156855288496</v>
      </c>
      <c r="U124" s="110">
        <v>0.23539966806325896</v>
      </c>
      <c r="V124" s="110">
        <v>0.26587007000255547</v>
      </c>
      <c r="W124" s="110">
        <v>0.16498922889008721</v>
      </c>
      <c r="X124" s="110">
        <v>0.1014945984387824</v>
      </c>
      <c r="Y124" s="110">
        <v>1</v>
      </c>
    </row>
    <row r="126" spans="1:25" ht="15" x14ac:dyDescent="0.25">
      <c r="A126" s="98" t="s">
        <v>239</v>
      </c>
      <c r="B126" s="101"/>
      <c r="C126" s="101"/>
      <c r="D126" s="101"/>
      <c r="E126" s="101"/>
      <c r="F126" s="101"/>
      <c r="G126" s="101"/>
      <c r="H126" s="101"/>
      <c r="I126" s="101"/>
    </row>
    <row r="127" spans="1:25" ht="12.75" customHeight="1" x14ac:dyDescent="0.25">
      <c r="A127" s="115" t="s">
        <v>240</v>
      </c>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row>
    <row r="128" spans="1:25" ht="12.75" customHeight="1" x14ac:dyDescent="0.25">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row>
  </sheetData>
  <mergeCells count="3">
    <mergeCell ref="E3:K3"/>
    <mergeCell ref="L3:R3"/>
    <mergeCell ref="S3:Y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246"/>
  </sheetPr>
  <dimension ref="A1:Y248"/>
  <sheetViews>
    <sheetView showGridLines="0" topLeftCell="A211" workbookViewId="0">
      <selection activeCell="E125" sqref="E125:K125"/>
    </sheetView>
  </sheetViews>
  <sheetFormatPr defaultRowHeight="15" x14ac:dyDescent="0.25"/>
  <cols>
    <col min="1" max="1" width="28.42578125" style="112" bestFit="1" customWidth="1"/>
    <col min="2" max="2" width="14.140625" style="112" bestFit="1" customWidth="1"/>
    <col min="3" max="3" width="11" style="112" bestFit="1" customWidth="1"/>
    <col min="4" max="4" width="9.140625" style="112"/>
    <col min="5" max="16384" width="9.140625" style="113"/>
  </cols>
  <sheetData>
    <row r="1" spans="1:25" s="102" customFormat="1" ht="23.25" customHeight="1" x14ac:dyDescent="0.25">
      <c r="A1" s="102" t="s">
        <v>41</v>
      </c>
      <c r="B1" s="102" t="s">
        <v>38</v>
      </c>
      <c r="C1" s="102" t="s">
        <v>39</v>
      </c>
      <c r="D1" s="102" t="s">
        <v>40</v>
      </c>
      <c r="E1" s="102">
        <v>5</v>
      </c>
      <c r="F1" s="102">
        <v>6</v>
      </c>
      <c r="G1" s="102">
        <v>7</v>
      </c>
      <c r="H1" s="102">
        <v>8</v>
      </c>
      <c r="I1" s="102">
        <v>9</v>
      </c>
      <c r="J1" s="102">
        <v>10</v>
      </c>
      <c r="K1" s="102">
        <v>11</v>
      </c>
      <c r="L1" s="102">
        <v>12</v>
      </c>
      <c r="M1" s="102">
        <v>13</v>
      </c>
      <c r="N1" s="102">
        <v>14</v>
      </c>
      <c r="O1" s="102">
        <v>15</v>
      </c>
      <c r="P1" s="102">
        <v>16</v>
      </c>
      <c r="Q1" s="102">
        <v>17</v>
      </c>
      <c r="R1" s="102">
        <v>18</v>
      </c>
      <c r="S1" s="102">
        <v>19</v>
      </c>
      <c r="T1" s="102">
        <v>20</v>
      </c>
      <c r="U1" s="102">
        <v>21</v>
      </c>
      <c r="V1" s="102">
        <v>22</v>
      </c>
      <c r="W1" s="102">
        <v>23</v>
      </c>
      <c r="X1" s="102">
        <v>24</v>
      </c>
      <c r="Y1" s="102">
        <v>25</v>
      </c>
    </row>
    <row r="2" spans="1:25" s="112" customFormat="1" x14ac:dyDescent="0.25">
      <c r="A2" s="103"/>
      <c r="B2" s="103"/>
      <c r="C2" s="103"/>
      <c r="D2" s="103"/>
      <c r="E2" s="103"/>
      <c r="F2" s="103"/>
      <c r="G2" s="103"/>
      <c r="H2" s="103"/>
      <c r="I2" s="103"/>
      <c r="J2" s="103"/>
      <c r="K2" s="103"/>
      <c r="L2" s="103"/>
      <c r="M2" s="103"/>
      <c r="N2" s="103"/>
      <c r="O2" s="103"/>
      <c r="P2" s="103"/>
      <c r="Q2" s="103"/>
      <c r="R2" s="103"/>
      <c r="S2" s="103"/>
      <c r="T2" s="103"/>
      <c r="U2" s="103"/>
      <c r="V2" s="103"/>
      <c r="W2" s="103"/>
      <c r="X2" s="103"/>
      <c r="Y2" s="103"/>
    </row>
    <row r="3" spans="1:25" s="112" customFormat="1" x14ac:dyDescent="0.25">
      <c r="A3" s="103"/>
      <c r="B3" s="103"/>
      <c r="C3" s="103"/>
      <c r="D3" s="103"/>
      <c r="E3" s="164" t="s">
        <v>35</v>
      </c>
      <c r="F3" s="164"/>
      <c r="G3" s="164"/>
      <c r="H3" s="164"/>
      <c r="I3" s="164"/>
      <c r="J3" s="164"/>
      <c r="K3" s="164"/>
      <c r="L3" s="165" t="s">
        <v>36</v>
      </c>
      <c r="M3" s="164"/>
      <c r="N3" s="164"/>
      <c r="O3" s="164"/>
      <c r="P3" s="164"/>
      <c r="Q3" s="164"/>
      <c r="R3" s="164"/>
      <c r="S3" s="164" t="s">
        <v>37</v>
      </c>
      <c r="T3" s="164"/>
      <c r="U3" s="164"/>
      <c r="V3" s="164"/>
      <c r="W3" s="164"/>
      <c r="X3" s="164"/>
      <c r="Y3" s="164"/>
    </row>
    <row r="4" spans="1:25" s="112" customFormat="1" x14ac:dyDescent="0.25">
      <c r="A4" s="103"/>
      <c r="B4" s="103"/>
      <c r="C4" s="103"/>
      <c r="D4" s="103"/>
      <c r="E4" s="104">
        <v>1</v>
      </c>
      <c r="F4" s="104" t="s">
        <v>29</v>
      </c>
      <c r="G4" s="104" t="s">
        <v>30</v>
      </c>
      <c r="H4" s="104" t="s">
        <v>31</v>
      </c>
      <c r="I4" s="104" t="s">
        <v>32</v>
      </c>
      <c r="J4" s="104" t="s">
        <v>33</v>
      </c>
      <c r="K4" s="104" t="s">
        <v>34</v>
      </c>
      <c r="L4" s="105">
        <v>1</v>
      </c>
      <c r="M4" s="106" t="s">
        <v>29</v>
      </c>
      <c r="N4" s="106" t="s">
        <v>30</v>
      </c>
      <c r="O4" s="106" t="s">
        <v>31</v>
      </c>
      <c r="P4" s="106" t="s">
        <v>32</v>
      </c>
      <c r="Q4" s="106" t="s">
        <v>33</v>
      </c>
      <c r="R4" s="106" t="s">
        <v>34</v>
      </c>
      <c r="S4" s="106">
        <v>1</v>
      </c>
      <c r="T4" s="106" t="s">
        <v>29</v>
      </c>
      <c r="U4" s="106" t="s">
        <v>30</v>
      </c>
      <c r="V4" s="106" t="s">
        <v>31</v>
      </c>
      <c r="W4" s="106" t="s">
        <v>32</v>
      </c>
      <c r="X4" s="106" t="s">
        <v>33</v>
      </c>
      <c r="Y4" s="106" t="s">
        <v>34</v>
      </c>
    </row>
    <row r="5" spans="1:25" x14ac:dyDescent="0.25">
      <c r="A5" s="107" t="str">
        <f>B5&amp;C5&amp;D5</f>
        <v>EnglandMale0-14</v>
      </c>
      <c r="B5" s="107" t="s">
        <v>1</v>
      </c>
      <c r="C5" s="107" t="s">
        <v>14</v>
      </c>
      <c r="D5" s="107" t="s">
        <v>18</v>
      </c>
      <c r="E5" s="108">
        <v>655</v>
      </c>
      <c r="F5" s="108">
        <v>599</v>
      </c>
      <c r="G5" s="108">
        <v>1704</v>
      </c>
      <c r="H5" s="108">
        <v>2561</v>
      </c>
      <c r="I5" s="108">
        <v>2401</v>
      </c>
      <c r="J5" s="108">
        <v>2186</v>
      </c>
      <c r="K5" s="108">
        <v>10106</v>
      </c>
      <c r="L5" s="109">
        <v>2.5429359200724573</v>
      </c>
      <c r="M5" s="109">
        <v>2.3255246047685523</v>
      </c>
      <c r="N5" s="109">
        <v>6.6155157371045288</v>
      </c>
      <c r="O5" s="109">
        <v>9.9426853302375005</v>
      </c>
      <c r="P5" s="109">
        <v>9.3215101436549155</v>
      </c>
      <c r="Q5" s="109">
        <v>8.4868059866845673</v>
      </c>
      <c r="R5" s="109">
        <v>39.234977722522522</v>
      </c>
      <c r="S5" s="110">
        <v>6.4812982386700968E-2</v>
      </c>
      <c r="T5" s="110">
        <v>5.9271719770433405E-2</v>
      </c>
      <c r="U5" s="110">
        <v>0.16861270532357012</v>
      </c>
      <c r="V5" s="110">
        <v>0.25341381357609338</v>
      </c>
      <c r="W5" s="110">
        <v>0.23758163467247179</v>
      </c>
      <c r="X5" s="110">
        <v>0.21630714427073028</v>
      </c>
      <c r="Y5" s="110">
        <v>1</v>
      </c>
    </row>
    <row r="6" spans="1:25" x14ac:dyDescent="0.25">
      <c r="A6" s="107" t="str">
        <f t="shared" ref="A6:A73" si="0">B6&amp;C6&amp;D6</f>
        <v>EnglandMale15-24</v>
      </c>
      <c r="B6" s="107" t="s">
        <v>1</v>
      </c>
      <c r="C6" s="107" t="s">
        <v>14</v>
      </c>
      <c r="D6" s="107" t="s">
        <v>19</v>
      </c>
      <c r="E6" s="108">
        <v>864</v>
      </c>
      <c r="F6" s="108">
        <v>787</v>
      </c>
      <c r="G6" s="108">
        <v>2171</v>
      </c>
      <c r="H6" s="108">
        <v>3038</v>
      </c>
      <c r="I6" s="108">
        <v>2477</v>
      </c>
      <c r="J6" s="108">
        <v>2298</v>
      </c>
      <c r="K6" s="108">
        <v>11635</v>
      </c>
      <c r="L6" s="109">
        <v>3.3543460075459581</v>
      </c>
      <c r="M6" s="109">
        <v>3.0554054490030893</v>
      </c>
      <c r="N6" s="109">
        <v>8.4285708129424499</v>
      </c>
      <c r="O6" s="109">
        <v>11.794563855236831</v>
      </c>
      <c r="P6" s="109">
        <v>9.6165683572816434</v>
      </c>
      <c r="Q6" s="109">
        <v>8.9216286172923756</v>
      </c>
      <c r="R6" s="109">
        <v>45.171083099302344</v>
      </c>
      <c r="S6" s="110">
        <v>7.4258702191663084E-2</v>
      </c>
      <c r="T6" s="110">
        <v>6.7640739149119042E-2</v>
      </c>
      <c r="U6" s="110">
        <v>0.18659217877094975</v>
      </c>
      <c r="V6" s="110">
        <v>0.26110872367855609</v>
      </c>
      <c r="W6" s="110">
        <v>0.21289213579716376</v>
      </c>
      <c r="X6" s="110">
        <v>0.19750752041254835</v>
      </c>
      <c r="Y6" s="110">
        <v>1</v>
      </c>
    </row>
    <row r="7" spans="1:25" x14ac:dyDescent="0.25">
      <c r="A7" s="107" t="str">
        <f t="shared" si="0"/>
        <v>EnglandMale25-29</v>
      </c>
      <c r="B7" s="107" t="s">
        <v>1</v>
      </c>
      <c r="C7" s="107" t="s">
        <v>14</v>
      </c>
      <c r="D7" s="107" t="s">
        <v>162</v>
      </c>
      <c r="E7" s="108">
        <v>818</v>
      </c>
      <c r="F7" s="108">
        <v>722</v>
      </c>
      <c r="G7" s="108">
        <v>2013</v>
      </c>
      <c r="H7" s="108">
        <v>2582</v>
      </c>
      <c r="I7" s="108">
        <v>2649</v>
      </c>
      <c r="J7" s="108">
        <v>2402</v>
      </c>
      <c r="K7" s="108">
        <v>11186</v>
      </c>
      <c r="L7" s="109">
        <v>3.1757581414034655</v>
      </c>
      <c r="M7" s="109">
        <v>2.8030530294539142</v>
      </c>
      <c r="N7" s="109">
        <v>7.8151603161921468</v>
      </c>
      <c r="O7" s="109">
        <v>10.024214573476463</v>
      </c>
      <c r="P7" s="109">
        <v>10.284331682857921</v>
      </c>
      <c r="Q7" s="109">
        <v>9.3253924885710564</v>
      </c>
      <c r="R7" s="109">
        <v>43.427910231954968</v>
      </c>
      <c r="S7" s="110">
        <v>7.312712318970141E-2</v>
      </c>
      <c r="T7" s="110">
        <v>6.4544966922939387E-2</v>
      </c>
      <c r="U7" s="110">
        <v>0.17995708921866621</v>
      </c>
      <c r="V7" s="110">
        <v>0.23082424459145359</v>
      </c>
      <c r="W7" s="110">
        <v>0.23681387448596458</v>
      </c>
      <c r="X7" s="110">
        <v>0.2147327015912748</v>
      </c>
      <c r="Y7" s="110">
        <v>1</v>
      </c>
    </row>
    <row r="8" spans="1:25" x14ac:dyDescent="0.25">
      <c r="A8" s="107" t="str">
        <f t="shared" si="0"/>
        <v>EnglandMale30-34</v>
      </c>
      <c r="B8" s="107" t="s">
        <v>1</v>
      </c>
      <c r="C8" s="107" t="s">
        <v>14</v>
      </c>
      <c r="D8" s="107" t="s">
        <v>163</v>
      </c>
      <c r="E8" s="108">
        <v>989</v>
      </c>
      <c r="F8" s="108">
        <v>890</v>
      </c>
      <c r="G8" s="108">
        <v>2301</v>
      </c>
      <c r="H8" s="108">
        <v>3598</v>
      </c>
      <c r="I8" s="108">
        <v>3427</v>
      </c>
      <c r="J8" s="108">
        <v>2731</v>
      </c>
      <c r="K8" s="108">
        <v>13936</v>
      </c>
      <c r="L8" s="109">
        <v>3.8396391220636028</v>
      </c>
      <c r="M8" s="109">
        <v>3.4552869753656288</v>
      </c>
      <c r="N8" s="109">
        <v>8.9332756520408001</v>
      </c>
      <c r="O8" s="109">
        <v>13.968677008275879</v>
      </c>
      <c r="P8" s="109">
        <v>13.30479602761574</v>
      </c>
      <c r="Q8" s="109">
        <v>10.602683965981496</v>
      </c>
      <c r="R8" s="109">
        <v>54.104358751343142</v>
      </c>
      <c r="S8" s="110">
        <v>7.0967278989667051E-2</v>
      </c>
      <c r="T8" s="110">
        <v>6.3863375430539618E-2</v>
      </c>
      <c r="U8" s="110">
        <v>0.16511194029850748</v>
      </c>
      <c r="V8" s="110">
        <v>0.25818025258323768</v>
      </c>
      <c r="W8" s="110">
        <v>0.24590987370838119</v>
      </c>
      <c r="X8" s="110">
        <v>0.19596727898966707</v>
      </c>
      <c r="Y8" s="110">
        <v>1</v>
      </c>
    </row>
    <row r="9" spans="1:25" x14ac:dyDescent="0.25">
      <c r="A9" s="107" t="str">
        <f t="shared" si="0"/>
        <v>EnglandMale35-39</v>
      </c>
      <c r="B9" s="107" t="s">
        <v>1</v>
      </c>
      <c r="C9" s="107" t="s">
        <v>14</v>
      </c>
      <c r="D9" s="107" t="s">
        <v>164</v>
      </c>
      <c r="E9" s="108">
        <v>1301</v>
      </c>
      <c r="F9" s="108">
        <v>1173</v>
      </c>
      <c r="G9" s="108">
        <v>3223</v>
      </c>
      <c r="H9" s="108">
        <v>4594</v>
      </c>
      <c r="I9" s="108">
        <v>3909</v>
      </c>
      <c r="J9" s="108">
        <v>2700</v>
      </c>
      <c r="K9" s="108">
        <v>16900</v>
      </c>
      <c r="L9" s="109">
        <v>5.0509307358996436</v>
      </c>
      <c r="M9" s="109">
        <v>4.5539905866335761</v>
      </c>
      <c r="N9" s="109">
        <v>12.512797664722944</v>
      </c>
      <c r="O9" s="109">
        <v>17.835492544752469</v>
      </c>
      <c r="P9" s="109">
        <v>15.176086277195777</v>
      </c>
      <c r="Q9" s="109">
        <v>10.482331273581121</v>
      </c>
      <c r="R9" s="109">
        <v>65.611629082785527</v>
      </c>
      <c r="S9" s="110">
        <v>7.6982248520710062E-2</v>
      </c>
      <c r="T9" s="110">
        <v>6.9408284023668651E-2</v>
      </c>
      <c r="U9" s="110">
        <v>0.19071005917159764</v>
      </c>
      <c r="V9" s="110">
        <v>0.27183431952662723</v>
      </c>
      <c r="W9" s="110">
        <v>0.23130177514792902</v>
      </c>
      <c r="X9" s="110">
        <v>0.15976331360946747</v>
      </c>
      <c r="Y9" s="110">
        <v>1</v>
      </c>
    </row>
    <row r="10" spans="1:25" x14ac:dyDescent="0.25">
      <c r="A10" s="107" t="str">
        <f t="shared" si="0"/>
        <v>EnglandMale40-44</v>
      </c>
      <c r="B10" s="107" t="s">
        <v>1</v>
      </c>
      <c r="C10" s="107" t="s">
        <v>14</v>
      </c>
      <c r="D10" s="107" t="s">
        <v>165</v>
      </c>
      <c r="E10" s="108">
        <v>1977</v>
      </c>
      <c r="F10" s="108">
        <v>1745</v>
      </c>
      <c r="G10" s="108">
        <v>4433</v>
      </c>
      <c r="H10" s="108">
        <v>5533</v>
      </c>
      <c r="I10" s="108">
        <v>4034</v>
      </c>
      <c r="J10" s="108">
        <v>3109</v>
      </c>
      <c r="K10" s="108">
        <v>20831</v>
      </c>
      <c r="L10" s="109">
        <v>7.6753958992110647</v>
      </c>
      <c r="M10" s="109">
        <v>6.7746918786663164</v>
      </c>
      <c r="N10" s="109">
        <v>17.210435013253743</v>
      </c>
      <c r="O10" s="109">
        <v>21.481014421009014</v>
      </c>
      <c r="P10" s="109">
        <v>15.661379391713421</v>
      </c>
      <c r="Q10" s="109">
        <v>12.070210344282854</v>
      </c>
      <c r="R10" s="109">
        <v>80.873126948136417</v>
      </c>
      <c r="S10" s="110">
        <v>9.4906629542508752E-2</v>
      </c>
      <c r="T10" s="110">
        <v>8.3769382170803125E-2</v>
      </c>
      <c r="U10" s="110">
        <v>0.21280783447746146</v>
      </c>
      <c r="V10" s="110">
        <v>0.26561374873985888</v>
      </c>
      <c r="W10" s="110">
        <v>0.19365368921319187</v>
      </c>
      <c r="X10" s="110">
        <v>0.14924871585617591</v>
      </c>
      <c r="Y10" s="110">
        <v>1</v>
      </c>
    </row>
    <row r="11" spans="1:25" x14ac:dyDescent="0.25">
      <c r="A11" s="107" t="str">
        <f t="shared" si="0"/>
        <v>EnglandMale45-49</v>
      </c>
      <c r="B11" s="107" t="s">
        <v>1</v>
      </c>
      <c r="C11" s="107" t="s">
        <v>14</v>
      </c>
      <c r="D11" s="107" t="s">
        <v>166</v>
      </c>
      <c r="E11" s="108">
        <v>3104</v>
      </c>
      <c r="F11" s="108">
        <v>2551</v>
      </c>
      <c r="G11" s="108">
        <v>5850</v>
      </c>
      <c r="H11" s="108">
        <v>7103</v>
      </c>
      <c r="I11" s="108">
        <v>5309</v>
      </c>
      <c r="J11" s="108">
        <v>4266</v>
      </c>
      <c r="K11" s="108">
        <v>28183</v>
      </c>
      <c r="L11" s="109">
        <v>12.050798619702148</v>
      </c>
      <c r="M11" s="109">
        <v>9.9038618810760877</v>
      </c>
      <c r="N11" s="109">
        <v>22.711717759425763</v>
      </c>
      <c r="O11" s="109">
        <v>27.576295939350629</v>
      </c>
      <c r="P11" s="109">
        <v>20.611369159793394</v>
      </c>
      <c r="Q11" s="109">
        <v>16.562083412258168</v>
      </c>
      <c r="R11" s="109">
        <v>109.4161267716062</v>
      </c>
      <c r="S11" s="110">
        <v>0.11013731682219777</v>
      </c>
      <c r="T11" s="110">
        <v>9.0515559024944098E-2</v>
      </c>
      <c r="U11" s="110">
        <v>0.20757194053152611</v>
      </c>
      <c r="V11" s="110">
        <v>0.2520313664265692</v>
      </c>
      <c r="W11" s="110">
        <v>0.18837597133023451</v>
      </c>
      <c r="X11" s="110">
        <v>0.15136784586452823</v>
      </c>
      <c r="Y11" s="110">
        <v>1</v>
      </c>
    </row>
    <row r="12" spans="1:25" x14ac:dyDescent="0.25">
      <c r="A12" s="107" t="str">
        <f t="shared" si="0"/>
        <v>EnglandMale50-54</v>
      </c>
      <c r="B12" s="107" t="s">
        <v>1</v>
      </c>
      <c r="C12" s="107" t="s">
        <v>14</v>
      </c>
      <c r="D12" s="107" t="s">
        <v>167</v>
      </c>
      <c r="E12" s="108">
        <v>4978</v>
      </c>
      <c r="F12" s="108">
        <v>4026</v>
      </c>
      <c r="G12" s="108">
        <v>9087</v>
      </c>
      <c r="H12" s="108">
        <v>11246</v>
      </c>
      <c r="I12" s="108">
        <v>8083</v>
      </c>
      <c r="J12" s="108">
        <v>4731</v>
      </c>
      <c r="K12" s="108">
        <v>42151</v>
      </c>
      <c r="L12" s="109">
        <v>19.326312992550672</v>
      </c>
      <c r="M12" s="109">
        <v>15.630320632384294</v>
      </c>
      <c r="N12" s="109">
        <v>35.278868252974682</v>
      </c>
      <c r="O12" s="109">
        <v>43.660850926923437</v>
      </c>
      <c r="P12" s="109">
        <v>31.380993957168961</v>
      </c>
      <c r="Q12" s="109">
        <v>18.367373798263809</v>
      </c>
      <c r="R12" s="109">
        <v>163.64472056026585</v>
      </c>
      <c r="S12" s="110">
        <v>0.11809921472800171</v>
      </c>
      <c r="T12" s="110">
        <v>9.5513748191027495E-2</v>
      </c>
      <c r="U12" s="110">
        <v>0.21558207397214776</v>
      </c>
      <c r="V12" s="110">
        <v>0.26680268558278569</v>
      </c>
      <c r="W12" s="110">
        <v>0.19176294749827999</v>
      </c>
      <c r="X12" s="110">
        <v>0.11223933002775736</v>
      </c>
      <c r="Y12" s="110">
        <v>1</v>
      </c>
    </row>
    <row r="13" spans="1:25" x14ac:dyDescent="0.25">
      <c r="A13" s="107" t="str">
        <f t="shared" si="0"/>
        <v>EnglandMale55-59</v>
      </c>
      <c r="B13" s="107" t="s">
        <v>1</v>
      </c>
      <c r="C13" s="107" t="s">
        <v>14</v>
      </c>
      <c r="D13" s="107" t="s">
        <v>168</v>
      </c>
      <c r="E13" s="108">
        <v>7999</v>
      </c>
      <c r="F13" s="108">
        <v>6668</v>
      </c>
      <c r="G13" s="108">
        <v>16837</v>
      </c>
      <c r="H13" s="108">
        <v>20470</v>
      </c>
      <c r="I13" s="108">
        <v>10371</v>
      </c>
      <c r="J13" s="108">
        <v>5971</v>
      </c>
      <c r="K13" s="108">
        <v>68316</v>
      </c>
      <c r="L13" s="109">
        <v>31.054876984213102</v>
      </c>
      <c r="M13" s="109">
        <v>25.887475900829227</v>
      </c>
      <c r="N13" s="109">
        <v>65.367041353068629</v>
      </c>
      <c r="O13" s="109">
        <v>79.471600433409463</v>
      </c>
      <c r="P13" s="109">
        <v>40.263799125299926</v>
      </c>
      <c r="Q13" s="109">
        <v>23.181481494278842</v>
      </c>
      <c r="R13" s="109">
        <v>265.22627529109923</v>
      </c>
      <c r="S13" s="110">
        <v>0.11708823701621872</v>
      </c>
      <c r="T13" s="110">
        <v>9.7605246208794419E-2</v>
      </c>
      <c r="U13" s="110">
        <v>0.24645763803501369</v>
      </c>
      <c r="V13" s="110">
        <v>0.29963698108788567</v>
      </c>
      <c r="W13" s="110">
        <v>0.15180923941682767</v>
      </c>
      <c r="X13" s="110">
        <v>8.7402658235259667E-2</v>
      </c>
      <c r="Y13" s="110">
        <v>1</v>
      </c>
    </row>
    <row r="14" spans="1:25" x14ac:dyDescent="0.25">
      <c r="A14" s="107" t="str">
        <f t="shared" si="0"/>
        <v>EnglandMale60-64</v>
      </c>
      <c r="B14" s="107" t="s">
        <v>1</v>
      </c>
      <c r="C14" s="107" t="s">
        <v>14</v>
      </c>
      <c r="D14" s="107" t="s">
        <v>169</v>
      </c>
      <c r="E14" s="108">
        <v>14079</v>
      </c>
      <c r="F14" s="108">
        <v>11311</v>
      </c>
      <c r="G14" s="108">
        <v>25169</v>
      </c>
      <c r="H14" s="108">
        <v>25629</v>
      </c>
      <c r="I14" s="108">
        <v>14070</v>
      </c>
      <c r="J14" s="108">
        <v>6952</v>
      </c>
      <c r="K14" s="108">
        <v>97210</v>
      </c>
      <c r="L14" s="109">
        <v>54.659534074351335</v>
      </c>
      <c r="M14" s="109">
        <v>43.913203346472613</v>
      </c>
      <c r="N14" s="109">
        <v>97.714739194356753</v>
      </c>
      <c r="O14" s="109">
        <v>99.500617855781684</v>
      </c>
      <c r="P14" s="109">
        <v>54.624592970106058</v>
      </c>
      <c r="Q14" s="109">
        <v>26.990061857013316</v>
      </c>
      <c r="R14" s="109">
        <v>377.40274929808174</v>
      </c>
      <c r="S14" s="110">
        <v>0.14483077872646849</v>
      </c>
      <c r="T14" s="110">
        <v>0.11635634194012962</v>
      </c>
      <c r="U14" s="110">
        <v>0.25891369200699516</v>
      </c>
      <c r="V14" s="110">
        <v>0.26364571546137228</v>
      </c>
      <c r="W14" s="110">
        <v>0.14473819565888282</v>
      </c>
      <c r="X14" s="110">
        <v>7.151527620615164E-2</v>
      </c>
      <c r="Y14" s="110">
        <v>1</v>
      </c>
    </row>
    <row r="15" spans="1:25" x14ac:dyDescent="0.25">
      <c r="A15" s="107" t="str">
        <f t="shared" si="0"/>
        <v>EnglandMale65-69</v>
      </c>
      <c r="B15" s="107" t="s">
        <v>1</v>
      </c>
      <c r="C15" s="107" t="s">
        <v>14</v>
      </c>
      <c r="D15" s="107" t="s">
        <v>22</v>
      </c>
      <c r="E15" s="108">
        <v>16185</v>
      </c>
      <c r="F15" s="108">
        <v>12700</v>
      </c>
      <c r="G15" s="108">
        <v>28113</v>
      </c>
      <c r="H15" s="108">
        <v>31825</v>
      </c>
      <c r="I15" s="108">
        <v>15616</v>
      </c>
      <c r="J15" s="108">
        <v>6464</v>
      </c>
      <c r="K15" s="108">
        <v>110903</v>
      </c>
      <c r="L15" s="109">
        <v>62.835752467744612</v>
      </c>
      <c r="M15" s="109">
        <v>49.305780434992684</v>
      </c>
      <c r="N15" s="109">
        <v>109.14436262747631</v>
      </c>
      <c r="O15" s="109">
        <v>123.55562695619227</v>
      </c>
      <c r="P15" s="109">
        <v>60.62669821046029</v>
      </c>
      <c r="Q15" s="109">
        <v>25.095477537936429</v>
      </c>
      <c r="R15" s="109">
        <v>430.56369823480259</v>
      </c>
      <c r="S15" s="110">
        <v>0.14593834251553162</v>
      </c>
      <c r="T15" s="110">
        <v>0.11451448563158798</v>
      </c>
      <c r="U15" s="110">
        <v>0.25349179012290018</v>
      </c>
      <c r="V15" s="110">
        <v>0.28696248072640052</v>
      </c>
      <c r="W15" s="110">
        <v>0.14080773288369117</v>
      </c>
      <c r="X15" s="110">
        <v>5.8285168119888549E-2</v>
      </c>
      <c r="Y15" s="110">
        <v>1</v>
      </c>
    </row>
    <row r="16" spans="1:25" x14ac:dyDescent="0.25">
      <c r="A16" s="107" t="str">
        <f t="shared" si="0"/>
        <v>EnglandMale70-74</v>
      </c>
      <c r="B16" s="107" t="s">
        <v>1</v>
      </c>
      <c r="C16" s="107" t="s">
        <v>14</v>
      </c>
      <c r="D16" s="107" t="s">
        <v>23</v>
      </c>
      <c r="E16" s="108">
        <v>16267</v>
      </c>
      <c r="F16" s="108">
        <v>12582</v>
      </c>
      <c r="G16" s="108">
        <v>27359</v>
      </c>
      <c r="H16" s="108">
        <v>28523</v>
      </c>
      <c r="I16" s="108">
        <v>12299</v>
      </c>
      <c r="J16" s="108">
        <v>4103</v>
      </c>
      <c r="K16" s="108">
        <v>101133</v>
      </c>
      <c r="L16" s="109">
        <v>63.154104750868179</v>
      </c>
      <c r="M16" s="109">
        <v>48.847663734888023</v>
      </c>
      <c r="N16" s="109">
        <v>106.21707456070588</v>
      </c>
      <c r="O16" s="109">
        <v>110.73612404309419</v>
      </c>
      <c r="P16" s="109">
        <v>47.748960123620073</v>
      </c>
      <c r="Q16" s="109">
        <v>15.929261190927162</v>
      </c>
      <c r="R16" s="109">
        <v>392.63318840410346</v>
      </c>
      <c r="S16" s="110">
        <v>0.16084759672905977</v>
      </c>
      <c r="T16" s="110">
        <v>0.12441042983002583</v>
      </c>
      <c r="U16" s="110">
        <v>0.27052495229054813</v>
      </c>
      <c r="V16" s="110">
        <v>0.28203454856476129</v>
      </c>
      <c r="W16" s="110">
        <v>0.12161213451593447</v>
      </c>
      <c r="X16" s="110">
        <v>4.0570338069670635E-2</v>
      </c>
      <c r="Y16" s="110">
        <v>1</v>
      </c>
    </row>
    <row r="17" spans="1:25" x14ac:dyDescent="0.25">
      <c r="A17" s="107" t="str">
        <f t="shared" si="0"/>
        <v>EnglandMale75-79</v>
      </c>
      <c r="B17" s="107" t="s">
        <v>1</v>
      </c>
      <c r="C17" s="107" t="s">
        <v>14</v>
      </c>
      <c r="D17" s="107" t="s">
        <v>170</v>
      </c>
      <c r="E17" s="108">
        <v>14206</v>
      </c>
      <c r="F17" s="108">
        <v>10438</v>
      </c>
      <c r="G17" s="108">
        <v>21961</v>
      </c>
      <c r="H17" s="108">
        <v>19515</v>
      </c>
      <c r="I17" s="108">
        <v>6550</v>
      </c>
      <c r="J17" s="108">
        <v>1422</v>
      </c>
      <c r="K17" s="108">
        <v>74092</v>
      </c>
      <c r="L17" s="109">
        <v>55.152591878701259</v>
      </c>
      <c r="M17" s="109">
        <v>40.523916234681387</v>
      </c>
      <c r="N17" s="109">
        <v>85.260176703375919</v>
      </c>
      <c r="O17" s="109">
        <v>75.763961038494656</v>
      </c>
      <c r="P17" s="109">
        <v>25.429359200724569</v>
      </c>
      <c r="Q17" s="109">
        <v>5.5206944707527237</v>
      </c>
      <c r="R17" s="109">
        <v>287.65069952673053</v>
      </c>
      <c r="S17" s="110">
        <v>0.1917346002267451</v>
      </c>
      <c r="T17" s="110">
        <v>0.14087890730443234</v>
      </c>
      <c r="U17" s="110">
        <v>0.29640177077147328</v>
      </c>
      <c r="V17" s="110">
        <v>0.2633887599200993</v>
      </c>
      <c r="W17" s="110">
        <v>8.8403606327268791E-2</v>
      </c>
      <c r="X17" s="110">
        <v>1.9192355449981102E-2</v>
      </c>
      <c r="Y17" s="110">
        <v>1</v>
      </c>
    </row>
    <row r="18" spans="1:25" x14ac:dyDescent="0.25">
      <c r="A18" s="107" t="str">
        <f t="shared" si="0"/>
        <v>EnglandMale80-84</v>
      </c>
      <c r="B18" s="107" t="s">
        <v>1</v>
      </c>
      <c r="C18" s="107" t="s">
        <v>14</v>
      </c>
      <c r="D18" s="107" t="s">
        <v>171</v>
      </c>
      <c r="E18" s="108">
        <v>9276</v>
      </c>
      <c r="F18" s="108">
        <v>6300</v>
      </c>
      <c r="G18" s="108">
        <v>11487</v>
      </c>
      <c r="H18" s="108">
        <v>8244</v>
      </c>
      <c r="I18" s="108">
        <v>1513</v>
      </c>
      <c r="J18" s="108">
        <v>451</v>
      </c>
      <c r="K18" s="108">
        <v>37271</v>
      </c>
      <c r="L18" s="109">
        <v>36.012631442125361</v>
      </c>
      <c r="M18" s="109">
        <v>24.458772971689282</v>
      </c>
      <c r="N18" s="109">
        <v>44.596496051713459</v>
      </c>
      <c r="O18" s="109">
        <v>32.006051488667687</v>
      </c>
      <c r="P18" s="109">
        <v>5.873987858121569</v>
      </c>
      <c r="Q18" s="109">
        <v>1.7509375571796613</v>
      </c>
      <c r="R18" s="109">
        <v>144.69887736949701</v>
      </c>
      <c r="S18" s="110">
        <v>0.24887982613828447</v>
      </c>
      <c r="T18" s="110">
        <v>0.16903222344450108</v>
      </c>
      <c r="U18" s="110">
        <v>0.308202087413807</v>
      </c>
      <c r="V18" s="110">
        <v>0.22119073810737572</v>
      </c>
      <c r="W18" s="110">
        <v>4.0594564138338118E-2</v>
      </c>
      <c r="X18" s="110">
        <v>1.2100560757693649E-2</v>
      </c>
      <c r="Y18" s="110">
        <v>1</v>
      </c>
    </row>
    <row r="19" spans="1:25" x14ac:dyDescent="0.25">
      <c r="A19" s="107" t="str">
        <f t="shared" si="0"/>
        <v>EnglandMale85+</v>
      </c>
      <c r="B19" s="107" t="s">
        <v>1</v>
      </c>
      <c r="C19" s="107" t="s">
        <v>14</v>
      </c>
      <c r="D19" s="107" t="s">
        <v>172</v>
      </c>
      <c r="E19" s="108">
        <v>5968</v>
      </c>
      <c r="F19" s="108">
        <v>3449</v>
      </c>
      <c r="G19" s="108">
        <v>4910</v>
      </c>
      <c r="H19" s="108">
        <v>1950</v>
      </c>
      <c r="I19" s="108">
        <v>314</v>
      </c>
      <c r="J19" s="108">
        <v>172</v>
      </c>
      <c r="K19" s="108">
        <v>16763</v>
      </c>
      <c r="L19" s="109">
        <v>23.169834459530417</v>
      </c>
      <c r="M19" s="109">
        <v>13.390207615770846</v>
      </c>
      <c r="N19" s="109">
        <v>19.062313538253076</v>
      </c>
      <c r="O19" s="109">
        <v>7.5705725864752536</v>
      </c>
      <c r="P19" s="109">
        <v>1.2190563036683228</v>
      </c>
      <c r="Q19" s="109">
        <v>0.66776332557627882</v>
      </c>
      <c r="R19" s="109">
        <v>65.079747829274197</v>
      </c>
      <c r="S19" s="110">
        <v>0.35602219173179023</v>
      </c>
      <c r="T19" s="110">
        <v>0.20575076060371053</v>
      </c>
      <c r="U19" s="110">
        <v>0.29290699755413707</v>
      </c>
      <c r="V19" s="110">
        <v>0.11632762631987113</v>
      </c>
      <c r="W19" s="110">
        <v>1.8731730597148478E-2</v>
      </c>
      <c r="X19" s="110">
        <v>1.026069319334248E-2</v>
      </c>
      <c r="Y19" s="110">
        <v>1</v>
      </c>
    </row>
    <row r="20" spans="1:25" x14ac:dyDescent="0.25">
      <c r="A20" s="107" t="str">
        <f t="shared" si="0"/>
        <v>EnglandMaleTotal</v>
      </c>
      <c r="B20" s="107" t="s">
        <v>1</v>
      </c>
      <c r="C20" s="107" t="s">
        <v>14</v>
      </c>
      <c r="D20" s="107" t="s">
        <v>6</v>
      </c>
      <c r="E20" s="108">
        <v>98666</v>
      </c>
      <c r="F20" s="108">
        <v>75941</v>
      </c>
      <c r="G20" s="108">
        <v>166618</v>
      </c>
      <c r="H20" s="108">
        <v>176411</v>
      </c>
      <c r="I20" s="108">
        <v>93022</v>
      </c>
      <c r="J20" s="108">
        <v>49958</v>
      </c>
      <c r="K20" s="108">
        <v>660616</v>
      </c>
      <c r="L20" s="109">
        <v>383.0554434959833</v>
      </c>
      <c r="M20" s="109">
        <v>294.82915527667552</v>
      </c>
      <c r="N20" s="109">
        <v>646.86854523760712</v>
      </c>
      <c r="O20" s="109">
        <v>684.88834900137749</v>
      </c>
      <c r="P20" s="109">
        <v>361.14348878928257</v>
      </c>
      <c r="Q20" s="109">
        <v>193.95418732057985</v>
      </c>
      <c r="R20" s="109">
        <v>2564.7391691215057</v>
      </c>
      <c r="S20" s="110">
        <v>0.1493545418215726</v>
      </c>
      <c r="T20" s="110">
        <v>0.11495483003741963</v>
      </c>
      <c r="U20" s="110">
        <v>0.25221611344563255</v>
      </c>
      <c r="V20" s="110">
        <v>0.26704015646003126</v>
      </c>
      <c r="W20" s="110">
        <v>0.1408110006418252</v>
      </c>
      <c r="X20" s="110">
        <v>7.5623357593518778E-2</v>
      </c>
      <c r="Y20" s="110">
        <v>1</v>
      </c>
    </row>
    <row r="21" spans="1:25" x14ac:dyDescent="0.25">
      <c r="A21" s="107" t="str">
        <f t="shared" si="0"/>
        <v>EnglandFemale0-14</v>
      </c>
      <c r="B21" s="107" t="s">
        <v>1</v>
      </c>
      <c r="C21" s="107" t="s">
        <v>15</v>
      </c>
      <c r="D21" s="107" t="s">
        <v>18</v>
      </c>
      <c r="E21" s="108">
        <v>506</v>
      </c>
      <c r="F21" s="108">
        <v>497</v>
      </c>
      <c r="G21" s="108">
        <v>1312</v>
      </c>
      <c r="H21" s="108">
        <v>2153</v>
      </c>
      <c r="I21" s="108">
        <v>1968</v>
      </c>
      <c r="J21" s="108">
        <v>1787</v>
      </c>
      <c r="K21" s="108">
        <v>8223</v>
      </c>
      <c r="L21" s="109">
        <v>1.9111348001179616</v>
      </c>
      <c r="M21" s="109">
        <v>1.8771422839103298</v>
      </c>
      <c r="N21" s="109">
        <v>4.9553534738236475</v>
      </c>
      <c r="O21" s="109">
        <v>8.1317652661145683</v>
      </c>
      <c r="P21" s="109">
        <v>7.4330302107354704</v>
      </c>
      <c r="Q21" s="109">
        <v>6.7494029403375446</v>
      </c>
      <c r="R21" s="109">
        <v>31.057828975039524</v>
      </c>
      <c r="S21" s="110">
        <v>6.1534719688678095E-2</v>
      </c>
      <c r="T21" s="110">
        <v>6.044022862702176E-2</v>
      </c>
      <c r="U21" s="110">
        <v>0.15955247476590051</v>
      </c>
      <c r="V21" s="110">
        <v>0.26182658397178643</v>
      </c>
      <c r="W21" s="110">
        <v>0.23932871214885074</v>
      </c>
      <c r="X21" s="110">
        <v>0.21731728079776239</v>
      </c>
      <c r="Y21" s="110">
        <v>1</v>
      </c>
    </row>
    <row r="22" spans="1:25" x14ac:dyDescent="0.25">
      <c r="A22" s="107" t="str">
        <f t="shared" si="0"/>
        <v>EnglandFemale15-24</v>
      </c>
      <c r="B22" s="107" t="s">
        <v>1</v>
      </c>
      <c r="C22" s="107" t="s">
        <v>15</v>
      </c>
      <c r="D22" s="107" t="s">
        <v>19</v>
      </c>
      <c r="E22" s="108">
        <v>819</v>
      </c>
      <c r="F22" s="108">
        <v>755</v>
      </c>
      <c r="G22" s="108">
        <v>1977</v>
      </c>
      <c r="H22" s="108">
        <v>2692</v>
      </c>
      <c r="I22" s="108">
        <v>2086</v>
      </c>
      <c r="J22" s="108">
        <v>2106</v>
      </c>
      <c r="K22" s="108">
        <v>10435</v>
      </c>
      <c r="L22" s="109">
        <v>3.0933189748944874</v>
      </c>
      <c r="M22" s="109">
        <v>2.8515944151957728</v>
      </c>
      <c r="N22" s="109">
        <v>7.4670227269431031</v>
      </c>
      <c r="O22" s="109">
        <v>10.167539292327179</v>
      </c>
      <c r="P22" s="109">
        <v>7.8787098676799765</v>
      </c>
      <c r="Q22" s="109">
        <v>7.9542487925858234</v>
      </c>
      <c r="R22" s="109">
        <v>39.412434069626343</v>
      </c>
      <c r="S22" s="110">
        <v>7.8485864877815045E-2</v>
      </c>
      <c r="T22" s="110">
        <v>7.2352659319597515E-2</v>
      </c>
      <c r="U22" s="110">
        <v>0.1894585529468136</v>
      </c>
      <c r="V22" s="110">
        <v>0.25797795879252516</v>
      </c>
      <c r="W22" s="110">
        <v>0.19990416866315286</v>
      </c>
      <c r="X22" s="110">
        <v>0.20182079540009581</v>
      </c>
      <c r="Y22" s="110">
        <v>1</v>
      </c>
    </row>
    <row r="23" spans="1:25" x14ac:dyDescent="0.25">
      <c r="A23" s="107" t="str">
        <f t="shared" si="0"/>
        <v>EnglandFemale25-29</v>
      </c>
      <c r="B23" s="107" t="s">
        <v>1</v>
      </c>
      <c r="C23" s="107" t="s">
        <v>15</v>
      </c>
      <c r="D23" s="107" t="s">
        <v>162</v>
      </c>
      <c r="E23" s="108">
        <v>1125</v>
      </c>
      <c r="F23" s="108">
        <v>1178</v>
      </c>
      <c r="G23" s="108">
        <v>2696</v>
      </c>
      <c r="H23" s="108">
        <v>3355</v>
      </c>
      <c r="I23" s="108">
        <v>3142</v>
      </c>
      <c r="J23" s="108">
        <v>2775</v>
      </c>
      <c r="K23" s="108">
        <v>14271</v>
      </c>
      <c r="L23" s="109">
        <v>4.2490645259539663</v>
      </c>
      <c r="M23" s="109">
        <v>4.449242676954464</v>
      </c>
      <c r="N23" s="109">
        <v>10.182647077308349</v>
      </c>
      <c r="O23" s="109">
        <v>12.671654652956049</v>
      </c>
      <c r="P23" s="109">
        <v>11.867165102708766</v>
      </c>
      <c r="Q23" s="109">
        <v>10.48102583068645</v>
      </c>
      <c r="R23" s="109">
        <v>53.900799866568043</v>
      </c>
      <c r="S23" s="110">
        <v>7.8831196132015988E-2</v>
      </c>
      <c r="T23" s="110">
        <v>8.254502137201318E-2</v>
      </c>
      <c r="U23" s="110">
        <v>0.18891458201948008</v>
      </c>
      <c r="V23" s="110">
        <v>0.23509214490925651</v>
      </c>
      <c r="W23" s="110">
        <v>0.22016677177492819</v>
      </c>
      <c r="X23" s="110">
        <v>0.19445028379230608</v>
      </c>
      <c r="Y23" s="110">
        <v>1</v>
      </c>
    </row>
    <row r="24" spans="1:25" x14ac:dyDescent="0.25">
      <c r="A24" s="107" t="str">
        <f t="shared" si="0"/>
        <v>EnglandFemale30-34</v>
      </c>
      <c r="B24" s="107" t="s">
        <v>1</v>
      </c>
      <c r="C24" s="107" t="s">
        <v>15</v>
      </c>
      <c r="D24" s="107" t="s">
        <v>163</v>
      </c>
      <c r="E24" s="108">
        <v>1647</v>
      </c>
      <c r="F24" s="108">
        <v>1596</v>
      </c>
      <c r="G24" s="108">
        <v>4082</v>
      </c>
      <c r="H24" s="108">
        <v>6198</v>
      </c>
      <c r="I24" s="108">
        <v>5559</v>
      </c>
      <c r="J24" s="108">
        <v>4471</v>
      </c>
      <c r="K24" s="108">
        <v>23553</v>
      </c>
      <c r="L24" s="109">
        <v>6.2206304659966056</v>
      </c>
      <c r="M24" s="109">
        <v>6.0280062074866931</v>
      </c>
      <c r="N24" s="109">
        <v>15.417494573283633</v>
      </c>
      <c r="O24" s="109">
        <v>23.409512828322384</v>
      </c>
      <c r="P24" s="109">
        <v>20.996044177580533</v>
      </c>
      <c r="Q24" s="109">
        <v>16.886726662702383</v>
      </c>
      <c r="R24" s="109">
        <v>88.958414915372231</v>
      </c>
      <c r="S24" s="110">
        <v>6.9927397783721812E-2</v>
      </c>
      <c r="T24" s="110">
        <v>6.7762068526302385E-2</v>
      </c>
      <c r="U24" s="110">
        <v>0.17331125546639492</v>
      </c>
      <c r="V24" s="110">
        <v>0.26315119093109157</v>
      </c>
      <c r="W24" s="110">
        <v>0.23602088905871865</v>
      </c>
      <c r="X24" s="110">
        <v>0.18982719823377064</v>
      </c>
      <c r="Y24" s="110">
        <v>1</v>
      </c>
    </row>
    <row r="25" spans="1:25" x14ac:dyDescent="0.25">
      <c r="A25" s="107" t="str">
        <f t="shared" si="0"/>
        <v>EnglandFemale35-39</v>
      </c>
      <c r="B25" s="107" t="s">
        <v>1</v>
      </c>
      <c r="C25" s="107" t="s">
        <v>15</v>
      </c>
      <c r="D25" s="107" t="s">
        <v>164</v>
      </c>
      <c r="E25" s="108">
        <v>2674</v>
      </c>
      <c r="F25" s="108">
        <v>2606</v>
      </c>
      <c r="G25" s="108">
        <v>7156</v>
      </c>
      <c r="H25" s="108">
        <v>10168</v>
      </c>
      <c r="I25" s="108">
        <v>8260</v>
      </c>
      <c r="J25" s="108">
        <v>6119</v>
      </c>
      <c r="K25" s="108">
        <v>36983</v>
      </c>
      <c r="L25" s="109">
        <v>10.099554259911915</v>
      </c>
      <c r="M25" s="109">
        <v>9.8427219152320315</v>
      </c>
      <c r="N25" s="109">
        <v>27.027827331312515</v>
      </c>
      <c r="O25" s="109">
        <v>38.403989422133272</v>
      </c>
      <c r="P25" s="109">
        <v>31.197575986115343</v>
      </c>
      <c r="Q25" s="109">
        <v>23.111134074944282</v>
      </c>
      <c r="R25" s="109">
        <v>139.68280298964936</v>
      </c>
      <c r="S25" s="110">
        <v>7.2303490793067082E-2</v>
      </c>
      <c r="T25" s="110">
        <v>7.0464808155098285E-2</v>
      </c>
      <c r="U25" s="110">
        <v>0.19349430819565744</v>
      </c>
      <c r="V25" s="110">
        <v>0.27493713327745184</v>
      </c>
      <c r="W25" s="110">
        <v>0.22334586161209205</v>
      </c>
      <c r="X25" s="110">
        <v>0.1654543979666333</v>
      </c>
      <c r="Y25" s="110">
        <v>1</v>
      </c>
    </row>
    <row r="26" spans="1:25" x14ac:dyDescent="0.25">
      <c r="A26" s="107" t="str">
        <f t="shared" si="0"/>
        <v>EnglandFemale40-44</v>
      </c>
      <c r="B26" s="107" t="s">
        <v>1</v>
      </c>
      <c r="C26" s="107" t="s">
        <v>15</v>
      </c>
      <c r="D26" s="107" t="s">
        <v>165</v>
      </c>
      <c r="E26" s="108">
        <v>4608</v>
      </c>
      <c r="F26" s="108">
        <v>4327</v>
      </c>
      <c r="G26" s="108">
        <v>11581</v>
      </c>
      <c r="H26" s="108">
        <v>14829</v>
      </c>
      <c r="I26" s="108">
        <v>11217</v>
      </c>
      <c r="J26" s="108">
        <v>9198</v>
      </c>
      <c r="K26" s="108">
        <v>55760</v>
      </c>
      <c r="L26" s="109">
        <v>17.404168298307443</v>
      </c>
      <c r="M26" s="109">
        <v>16.342846403380275</v>
      </c>
      <c r="N26" s="109">
        <v>43.74081446673145</v>
      </c>
      <c r="O26" s="109">
        <v>56.008335871441211</v>
      </c>
      <c r="P26" s="109">
        <v>42.366006033445011</v>
      </c>
      <c r="Q26" s="109">
        <v>34.740351564199628</v>
      </c>
      <c r="R26" s="109">
        <v>210.60252263750502</v>
      </c>
      <c r="S26" s="110">
        <v>8.2639885222381623E-2</v>
      </c>
      <c r="T26" s="110">
        <v>7.7600430416068858E-2</v>
      </c>
      <c r="U26" s="110">
        <v>0.20769368723098997</v>
      </c>
      <c r="V26" s="110">
        <v>0.26594332855093256</v>
      </c>
      <c r="W26" s="110">
        <v>0.20116571018651364</v>
      </c>
      <c r="X26" s="110">
        <v>0.16495695839311336</v>
      </c>
      <c r="Y26" s="110">
        <v>1</v>
      </c>
    </row>
    <row r="27" spans="1:25" x14ac:dyDescent="0.25">
      <c r="A27" s="107" t="str">
        <f t="shared" si="0"/>
        <v>EnglandFemale45-49</v>
      </c>
      <c r="B27" s="107" t="s">
        <v>1</v>
      </c>
      <c r="C27" s="107" t="s">
        <v>15</v>
      </c>
      <c r="D27" s="107" t="s">
        <v>166</v>
      </c>
      <c r="E27" s="108">
        <v>6990</v>
      </c>
      <c r="F27" s="108">
        <v>6052</v>
      </c>
      <c r="G27" s="108">
        <v>15080</v>
      </c>
      <c r="H27" s="108">
        <v>19213</v>
      </c>
      <c r="I27" s="108">
        <v>16519</v>
      </c>
      <c r="J27" s="108">
        <v>13671</v>
      </c>
      <c r="K27" s="108">
        <v>77525</v>
      </c>
      <c r="L27" s="109">
        <v>26.400854254593973</v>
      </c>
      <c r="M27" s="109">
        <v>22.858078676509692</v>
      </c>
      <c r="N27" s="109">
        <v>56.956349379009609</v>
      </c>
      <c r="O27" s="109">
        <v>72.566468210803151</v>
      </c>
      <c r="P27" s="109">
        <v>62.391375025985397</v>
      </c>
      <c r="Q27" s="109">
        <v>51.634632119392592</v>
      </c>
      <c r="R27" s="109">
        <v>292.80775766629444</v>
      </c>
      <c r="S27" s="110">
        <v>9.0164463076426948E-2</v>
      </c>
      <c r="T27" s="110">
        <v>7.8065140277329886E-2</v>
      </c>
      <c r="U27" s="110">
        <v>0.1945178974524347</v>
      </c>
      <c r="V27" s="110">
        <v>0.247829732344405</v>
      </c>
      <c r="W27" s="110">
        <v>0.21307965172524992</v>
      </c>
      <c r="X27" s="110">
        <v>0.17634311512415349</v>
      </c>
      <c r="Y27" s="110">
        <v>1</v>
      </c>
    </row>
    <row r="28" spans="1:25" x14ac:dyDescent="0.25">
      <c r="A28" s="107" t="str">
        <f t="shared" si="0"/>
        <v>EnglandFemale50-54</v>
      </c>
      <c r="B28" s="107" t="s">
        <v>1</v>
      </c>
      <c r="C28" s="107" t="s">
        <v>15</v>
      </c>
      <c r="D28" s="107" t="s">
        <v>167</v>
      </c>
      <c r="E28" s="108">
        <v>8411</v>
      </c>
      <c r="F28" s="108">
        <v>7238</v>
      </c>
      <c r="G28" s="108">
        <v>18809</v>
      </c>
      <c r="H28" s="108">
        <v>27757</v>
      </c>
      <c r="I28" s="108">
        <v>24354</v>
      </c>
      <c r="J28" s="108">
        <v>15038</v>
      </c>
      <c r="K28" s="108">
        <v>101607</v>
      </c>
      <c r="L28" s="109">
        <v>31.767894869154496</v>
      </c>
      <c r="M28" s="109">
        <v>27.337536923426491</v>
      </c>
      <c r="N28" s="109">
        <v>71.04058192770502</v>
      </c>
      <c r="O28" s="109">
        <v>104.83669693058152</v>
      </c>
      <c r="P28" s="109">
        <v>91.983748857851452</v>
      </c>
      <c r="Q28" s="109">
        <v>56.797717636707326</v>
      </c>
      <c r="R28" s="109">
        <v>383.76417714542634</v>
      </c>
      <c r="S28" s="110">
        <v>8.2779729743029509E-2</v>
      </c>
      <c r="T28" s="110">
        <v>7.1235249539893894E-2</v>
      </c>
      <c r="U28" s="110">
        <v>0.18511519875599122</v>
      </c>
      <c r="V28" s="110">
        <v>0.27317999744112115</v>
      </c>
      <c r="W28" s="110">
        <v>0.23968821045794086</v>
      </c>
      <c r="X28" s="110">
        <v>0.14800161406202328</v>
      </c>
      <c r="Y28" s="110">
        <v>1</v>
      </c>
    </row>
    <row r="29" spans="1:25" x14ac:dyDescent="0.25">
      <c r="A29" s="107" t="str">
        <f t="shared" si="0"/>
        <v>EnglandFemale55-59</v>
      </c>
      <c r="B29" s="107" t="s">
        <v>1</v>
      </c>
      <c r="C29" s="107" t="s">
        <v>15</v>
      </c>
      <c r="D29" s="107" t="s">
        <v>168</v>
      </c>
      <c r="E29" s="108">
        <v>9012</v>
      </c>
      <c r="F29" s="108">
        <v>7996</v>
      </c>
      <c r="G29" s="108">
        <v>22591</v>
      </c>
      <c r="H29" s="108">
        <v>32123</v>
      </c>
      <c r="I29" s="108">
        <v>20796</v>
      </c>
      <c r="J29" s="108">
        <v>14807</v>
      </c>
      <c r="K29" s="108">
        <v>107325</v>
      </c>
      <c r="L29" s="109">
        <v>34.037839562575236</v>
      </c>
      <c r="M29" s="109">
        <v>30.200462177358144</v>
      </c>
      <c r="N29" s="109">
        <v>85.324992627400931</v>
      </c>
      <c r="O29" s="109">
        <v>121.32684423752822</v>
      </c>
      <c r="P29" s="109">
        <v>78.545374117101048</v>
      </c>
      <c r="Q29" s="109">
        <v>55.925243054044778</v>
      </c>
      <c r="R29" s="109">
        <v>405.36075577600838</v>
      </c>
      <c r="S29" s="110">
        <v>8.3969252271139064E-2</v>
      </c>
      <c r="T29" s="110">
        <v>7.4502678779408332E-2</v>
      </c>
      <c r="U29" s="110">
        <v>0.21049149778709528</v>
      </c>
      <c r="V29" s="110">
        <v>0.29930584672723037</v>
      </c>
      <c r="W29" s="110">
        <v>0.19376659678546471</v>
      </c>
      <c r="X29" s="110">
        <v>0.13796412764966223</v>
      </c>
      <c r="Y29" s="110">
        <v>1</v>
      </c>
    </row>
    <row r="30" spans="1:25" x14ac:dyDescent="0.25">
      <c r="A30" s="107" t="str">
        <f t="shared" si="0"/>
        <v>EnglandFemale60-64</v>
      </c>
      <c r="B30" s="107" t="s">
        <v>1</v>
      </c>
      <c r="C30" s="107" t="s">
        <v>15</v>
      </c>
      <c r="D30" s="107" t="s">
        <v>169</v>
      </c>
      <c r="E30" s="108">
        <v>13059</v>
      </c>
      <c r="F30" s="108">
        <v>10937</v>
      </c>
      <c r="G30" s="108">
        <v>25963</v>
      </c>
      <c r="H30" s="108">
        <v>29211</v>
      </c>
      <c r="I30" s="108">
        <v>20380</v>
      </c>
      <c r="J30" s="108">
        <v>14360</v>
      </c>
      <c r="K30" s="108">
        <v>113910</v>
      </c>
      <c r="L30" s="109">
        <v>49.323141017273642</v>
      </c>
      <c r="M30" s="109">
        <v>41.308461084763138</v>
      </c>
      <c r="N30" s="109">
        <v>98.060855366526951</v>
      </c>
      <c r="O30" s="109">
        <v>110.32837677123671</v>
      </c>
      <c r="P30" s="109">
        <v>76.974164479059397</v>
      </c>
      <c r="Q30" s="109">
        <v>54.236948082399067</v>
      </c>
      <c r="R30" s="109">
        <v>430.23194680125891</v>
      </c>
      <c r="S30" s="110">
        <v>0.1146431393205162</v>
      </c>
      <c r="T30" s="110">
        <v>9.6014397331226409E-2</v>
      </c>
      <c r="U30" s="110">
        <v>0.22792555526292688</v>
      </c>
      <c r="V30" s="110">
        <v>0.25643929417961547</v>
      </c>
      <c r="W30" s="110">
        <v>0.17891317706961635</v>
      </c>
      <c r="X30" s="110">
        <v>0.12606443683609866</v>
      </c>
      <c r="Y30" s="110">
        <v>1</v>
      </c>
    </row>
    <row r="31" spans="1:25" x14ac:dyDescent="0.25">
      <c r="A31" s="107" t="str">
        <f t="shared" si="0"/>
        <v>EnglandFemale65-69</v>
      </c>
      <c r="B31" s="107" t="s">
        <v>1</v>
      </c>
      <c r="C31" s="107" t="s">
        <v>15</v>
      </c>
      <c r="D31" s="107" t="s">
        <v>22</v>
      </c>
      <c r="E31" s="108">
        <v>12497</v>
      </c>
      <c r="F31" s="108">
        <v>9636</v>
      </c>
      <c r="G31" s="108">
        <v>23584</v>
      </c>
      <c r="H31" s="108">
        <v>26205</v>
      </c>
      <c r="I31" s="108">
        <v>16183</v>
      </c>
      <c r="J31" s="108">
        <v>9527</v>
      </c>
      <c r="K31" s="108">
        <v>97632</v>
      </c>
      <c r="L31" s="109">
        <v>47.200497227419298</v>
      </c>
      <c r="M31" s="109">
        <v>36.394654019637706</v>
      </c>
      <c r="N31" s="109">
        <v>89.075500248976297</v>
      </c>
      <c r="O31" s="109">
        <v>98.974876357887709</v>
      </c>
      <c r="P31" s="109">
        <v>61.122321087567137</v>
      </c>
      <c r="Q31" s="109">
        <v>35.982966878900832</v>
      </c>
      <c r="R31" s="109">
        <v>368.75081582038899</v>
      </c>
      <c r="S31" s="110">
        <v>0.12800106522451654</v>
      </c>
      <c r="T31" s="110">
        <v>9.8697148475909546E-2</v>
      </c>
      <c r="U31" s="110">
        <v>0.24156014421501146</v>
      </c>
      <c r="V31" s="110">
        <v>0.26840585054080629</v>
      </c>
      <c r="W31" s="110">
        <v>0.16575508030154046</v>
      </c>
      <c r="X31" s="110">
        <v>9.7580711242215665E-2</v>
      </c>
      <c r="Y31" s="110">
        <v>1</v>
      </c>
    </row>
    <row r="32" spans="1:25" x14ac:dyDescent="0.25">
      <c r="A32" s="107" t="str">
        <f t="shared" si="0"/>
        <v>EnglandFemale70-74</v>
      </c>
      <c r="B32" s="107" t="s">
        <v>1</v>
      </c>
      <c r="C32" s="107" t="s">
        <v>15</v>
      </c>
      <c r="D32" s="107" t="s">
        <v>23</v>
      </c>
      <c r="E32" s="108">
        <v>10819</v>
      </c>
      <c r="F32" s="108">
        <v>8127</v>
      </c>
      <c r="G32" s="108">
        <v>18664</v>
      </c>
      <c r="H32" s="108">
        <v>21580</v>
      </c>
      <c r="I32" s="108">
        <v>13235</v>
      </c>
      <c r="J32" s="108">
        <v>6491</v>
      </c>
      <c r="K32" s="108">
        <v>78916</v>
      </c>
      <c r="L32" s="109">
        <v>40.862781427818625</v>
      </c>
      <c r="M32" s="109">
        <v>30.695242135491448</v>
      </c>
      <c r="N32" s="109">
        <v>70.492924722137616</v>
      </c>
      <c r="O32" s="109">
        <v>81.5064999734103</v>
      </c>
      <c r="P32" s="109">
        <v>49.987883556445098</v>
      </c>
      <c r="Q32" s="109">
        <v>24.516158078193062</v>
      </c>
      <c r="R32" s="109">
        <v>298.06148989349617</v>
      </c>
      <c r="S32" s="110">
        <v>0.13709513913528307</v>
      </c>
      <c r="T32" s="110">
        <v>0.10298291854630238</v>
      </c>
      <c r="U32" s="110">
        <v>0.23650463784276951</v>
      </c>
      <c r="V32" s="110">
        <v>0.27345531958031322</v>
      </c>
      <c r="W32" s="110">
        <v>0.16770997009478431</v>
      </c>
      <c r="X32" s="110">
        <v>8.2252014800547418E-2</v>
      </c>
      <c r="Y32" s="110">
        <v>1</v>
      </c>
    </row>
    <row r="33" spans="1:25" x14ac:dyDescent="0.25">
      <c r="A33" s="107" t="str">
        <f t="shared" si="0"/>
        <v>EnglandFemale75-79</v>
      </c>
      <c r="B33" s="107" t="s">
        <v>1</v>
      </c>
      <c r="C33" s="107" t="s">
        <v>15</v>
      </c>
      <c r="D33" s="107" t="s">
        <v>170</v>
      </c>
      <c r="E33" s="108">
        <v>10343</v>
      </c>
      <c r="F33" s="108">
        <v>7544</v>
      </c>
      <c r="G33" s="108">
        <v>16720</v>
      </c>
      <c r="H33" s="108">
        <v>16709</v>
      </c>
      <c r="I33" s="108">
        <v>8395</v>
      </c>
      <c r="J33" s="108">
        <v>2389</v>
      </c>
      <c r="K33" s="108">
        <v>62100</v>
      </c>
      <c r="L33" s="109">
        <v>39.064955015059439</v>
      </c>
      <c r="M33" s="109">
        <v>28.493282474485969</v>
      </c>
      <c r="N33" s="109">
        <v>63.15054122128916</v>
      </c>
      <c r="O33" s="109">
        <v>63.10899481259095</v>
      </c>
      <c r="P33" s="109">
        <v>31.707463729229818</v>
      </c>
      <c r="Q33" s="109">
        <v>9.0231245800035769</v>
      </c>
      <c r="R33" s="109">
        <v>234.54836183265894</v>
      </c>
      <c r="S33" s="110">
        <v>0.16655394524959741</v>
      </c>
      <c r="T33" s="110">
        <v>0.12148148148148145</v>
      </c>
      <c r="U33" s="110">
        <v>0.26924315619967787</v>
      </c>
      <c r="V33" s="110">
        <v>0.26906602254428341</v>
      </c>
      <c r="W33" s="110">
        <v>0.13518518518518519</v>
      </c>
      <c r="X33" s="110">
        <v>3.8470209339774554E-2</v>
      </c>
      <c r="Y33" s="110">
        <v>1</v>
      </c>
    </row>
    <row r="34" spans="1:25" x14ac:dyDescent="0.25">
      <c r="A34" s="107" t="str">
        <f t="shared" si="0"/>
        <v>EnglandFemale80-84</v>
      </c>
      <c r="B34" s="107" t="s">
        <v>1</v>
      </c>
      <c r="C34" s="107" t="s">
        <v>15</v>
      </c>
      <c r="D34" s="107" t="s">
        <v>171</v>
      </c>
      <c r="E34" s="108">
        <v>8472</v>
      </c>
      <c r="F34" s="108">
        <v>5663</v>
      </c>
      <c r="G34" s="108">
        <v>11622</v>
      </c>
      <c r="H34" s="108">
        <v>9927</v>
      </c>
      <c r="I34" s="108">
        <v>2782</v>
      </c>
      <c r="J34" s="108">
        <v>745</v>
      </c>
      <c r="K34" s="108">
        <v>39211</v>
      </c>
      <c r="L34" s="109">
        <v>31.998288590117333</v>
      </c>
      <c r="M34" s="109">
        <v>21.388846587090942</v>
      </c>
      <c r="N34" s="109">
        <v>43.895669262788438</v>
      </c>
      <c r="O34" s="109">
        <v>37.493745377017795</v>
      </c>
      <c r="P34" s="109">
        <v>10.507464454403497</v>
      </c>
      <c r="Q34" s="109">
        <v>2.8138249527428485</v>
      </c>
      <c r="R34" s="109">
        <v>148.09783922416085</v>
      </c>
      <c r="S34" s="110">
        <v>0.21606181938741681</v>
      </c>
      <c r="T34" s="110">
        <v>0.14442375863915738</v>
      </c>
      <c r="U34" s="110">
        <v>0.29639641937211497</v>
      </c>
      <c r="V34" s="110">
        <v>0.25316875366606312</v>
      </c>
      <c r="W34" s="110">
        <v>7.0949478462676296E-2</v>
      </c>
      <c r="X34" s="110">
        <v>1.8999770472571471E-2</v>
      </c>
      <c r="Y34" s="110">
        <v>1</v>
      </c>
    </row>
    <row r="35" spans="1:25" x14ac:dyDescent="0.25">
      <c r="A35" s="107" t="str">
        <f t="shared" si="0"/>
        <v>EnglandFemale85+</v>
      </c>
      <c r="B35" s="107" t="s">
        <v>1</v>
      </c>
      <c r="C35" s="107" t="s">
        <v>15</v>
      </c>
      <c r="D35" s="107" t="s">
        <v>172</v>
      </c>
      <c r="E35" s="108">
        <v>7748</v>
      </c>
      <c r="F35" s="108">
        <v>4567</v>
      </c>
      <c r="G35" s="108">
        <v>7413</v>
      </c>
      <c r="H35" s="108">
        <v>3656</v>
      </c>
      <c r="I35" s="108">
        <v>760</v>
      </c>
      <c r="J35" s="108">
        <v>267</v>
      </c>
      <c r="K35" s="108">
        <v>24411</v>
      </c>
      <c r="L35" s="109">
        <v>29.263779508525626</v>
      </c>
      <c r="M35" s="109">
        <v>17.249313502250455</v>
      </c>
      <c r="N35" s="109">
        <v>27.998502516352666</v>
      </c>
      <c r="O35" s="109">
        <v>13.808515472789066</v>
      </c>
      <c r="P35" s="109">
        <v>2.8704791464222348</v>
      </c>
      <c r="Q35" s="109">
        <v>1.0084446474930746</v>
      </c>
      <c r="R35" s="109">
        <v>92.199034793833121</v>
      </c>
      <c r="S35" s="110">
        <v>0.31739789439187255</v>
      </c>
      <c r="T35" s="110">
        <v>0.18708778829216338</v>
      </c>
      <c r="U35" s="110">
        <v>0.30367457293842942</v>
      </c>
      <c r="V35" s="110">
        <v>0.1497685469665315</v>
      </c>
      <c r="W35" s="110">
        <v>3.1133505386915734E-2</v>
      </c>
      <c r="X35" s="110">
        <v>1.0937692024087502E-2</v>
      </c>
      <c r="Y35" s="110">
        <v>1</v>
      </c>
    </row>
    <row r="36" spans="1:25" x14ac:dyDescent="0.25">
      <c r="A36" s="107" t="str">
        <f t="shared" si="0"/>
        <v>EnglandFemaleTotal</v>
      </c>
      <c r="B36" s="107" t="s">
        <v>1</v>
      </c>
      <c r="C36" s="107" t="s">
        <v>15</v>
      </c>
      <c r="D36" s="107" t="s">
        <v>6</v>
      </c>
      <c r="E36" s="108">
        <v>98730</v>
      </c>
      <c r="F36" s="108">
        <v>78719</v>
      </c>
      <c r="G36" s="108">
        <v>189250</v>
      </c>
      <c r="H36" s="108">
        <v>225776</v>
      </c>
      <c r="I36" s="108">
        <v>155636</v>
      </c>
      <c r="J36" s="108">
        <v>103751</v>
      </c>
      <c r="K36" s="108">
        <v>851862</v>
      </c>
      <c r="L36" s="109">
        <v>372.89790279772006</v>
      </c>
      <c r="M36" s="109">
        <v>297.31743148317355</v>
      </c>
      <c r="N36" s="109">
        <v>714.78707692158935</v>
      </c>
      <c r="O36" s="109">
        <v>852.74381547714006</v>
      </c>
      <c r="P36" s="109">
        <v>587.8288058323302</v>
      </c>
      <c r="Q36" s="109">
        <v>391.86194989533328</v>
      </c>
      <c r="R36" s="109">
        <v>3217.4369824072865</v>
      </c>
      <c r="S36" s="110">
        <v>0.11589905407213845</v>
      </c>
      <c r="T36" s="110">
        <v>9.2408160007137308E-2</v>
      </c>
      <c r="U36" s="110">
        <v>0.22216039687179379</v>
      </c>
      <c r="V36" s="110">
        <v>0.26503823389234404</v>
      </c>
      <c r="W36" s="110">
        <v>0.18270095391037516</v>
      </c>
      <c r="X36" s="110">
        <v>0.12179320124621125</v>
      </c>
      <c r="Y36" s="110">
        <v>1</v>
      </c>
    </row>
    <row r="37" spans="1:25" x14ac:dyDescent="0.25">
      <c r="A37" s="107" t="str">
        <f t="shared" si="0"/>
        <v>EnglandAll persons0-14</v>
      </c>
      <c r="B37" s="107" t="s">
        <v>1</v>
      </c>
      <c r="C37" s="107" t="s">
        <v>16</v>
      </c>
      <c r="D37" s="107" t="s">
        <v>18</v>
      </c>
      <c r="E37" s="108">
        <v>1161</v>
      </c>
      <c r="F37" s="108">
        <v>1096</v>
      </c>
      <c r="G37" s="108">
        <v>3016</v>
      </c>
      <c r="H37" s="108">
        <v>4714</v>
      </c>
      <c r="I37" s="108">
        <v>4369</v>
      </c>
      <c r="J37" s="108">
        <v>3973</v>
      </c>
      <c r="K37" s="108">
        <v>18329</v>
      </c>
      <c r="L37" s="109">
        <v>2.2226882869209157</v>
      </c>
      <c r="M37" s="109">
        <v>2.0982483742164715</v>
      </c>
      <c r="N37" s="109">
        <v>5.7740119494862032</v>
      </c>
      <c r="O37" s="109">
        <v>9.0247653613653718</v>
      </c>
      <c r="P37" s="109">
        <v>8.3642765939340915</v>
      </c>
      <c r="Q37" s="109">
        <v>7.6061503565347097</v>
      </c>
      <c r="R37" s="109">
        <v>35.090140922457756</v>
      </c>
      <c r="S37" s="110">
        <v>6.3342244530525407E-2</v>
      </c>
      <c r="T37" s="110">
        <v>5.9795951770418472E-2</v>
      </c>
      <c r="U37" s="110">
        <v>0.16454798406896179</v>
      </c>
      <c r="V37" s="110">
        <v>0.25718806263298605</v>
      </c>
      <c r="W37" s="110">
        <v>0.23836543182934153</v>
      </c>
      <c r="X37" s="110">
        <v>0.21676032516776697</v>
      </c>
      <c r="Y37" s="110">
        <v>1</v>
      </c>
    </row>
    <row r="38" spans="1:25" x14ac:dyDescent="0.25">
      <c r="A38" s="107" t="str">
        <f t="shared" si="0"/>
        <v>EnglandAll persons15-24</v>
      </c>
      <c r="B38" s="107" t="s">
        <v>1</v>
      </c>
      <c r="C38" s="107" t="s">
        <v>16</v>
      </c>
      <c r="D38" s="107" t="s">
        <v>19</v>
      </c>
      <c r="E38" s="108">
        <v>1683</v>
      </c>
      <c r="F38" s="108">
        <v>1542</v>
      </c>
      <c r="G38" s="108">
        <v>4148</v>
      </c>
      <c r="H38" s="108">
        <v>5730</v>
      </c>
      <c r="I38" s="108">
        <v>4563</v>
      </c>
      <c r="J38" s="108">
        <v>4404</v>
      </c>
      <c r="K38" s="108">
        <v>22070</v>
      </c>
      <c r="L38" s="109">
        <v>3.2220365089473737</v>
      </c>
      <c r="M38" s="109">
        <v>2.9520976213885031</v>
      </c>
      <c r="N38" s="109">
        <v>7.9411808907389814</v>
      </c>
      <c r="O38" s="109">
        <v>10.969856919945604</v>
      </c>
      <c r="P38" s="109">
        <v>8.7356818718519698</v>
      </c>
      <c r="Q38" s="109">
        <v>8.4312827007749469</v>
      </c>
      <c r="R38" s="109">
        <v>42.252136513647379</v>
      </c>
      <c r="S38" s="110">
        <v>7.6257362936112363E-2</v>
      </c>
      <c r="T38" s="110">
        <v>6.9868599909379256E-2</v>
      </c>
      <c r="U38" s="110">
        <v>0.18794743996375168</v>
      </c>
      <c r="V38" s="110">
        <v>0.25962845491617581</v>
      </c>
      <c r="W38" s="110">
        <v>0.20675124603534206</v>
      </c>
      <c r="X38" s="110">
        <v>0.1995468962392388</v>
      </c>
      <c r="Y38" s="110">
        <v>1</v>
      </c>
    </row>
    <row r="39" spans="1:25" x14ac:dyDescent="0.25">
      <c r="A39" s="107" t="str">
        <f t="shared" si="0"/>
        <v>EnglandAll persons25-29</v>
      </c>
      <c r="B39" s="107" t="s">
        <v>1</v>
      </c>
      <c r="C39" s="107" t="s">
        <v>16</v>
      </c>
      <c r="D39" s="107" t="s">
        <v>162</v>
      </c>
      <c r="E39" s="108">
        <v>1943</v>
      </c>
      <c r="F39" s="108">
        <v>1900</v>
      </c>
      <c r="G39" s="108">
        <v>4709</v>
      </c>
      <c r="H39" s="108">
        <v>5937</v>
      </c>
      <c r="I39" s="108">
        <v>5791</v>
      </c>
      <c r="J39" s="108">
        <v>5177</v>
      </c>
      <c r="K39" s="108">
        <v>25457</v>
      </c>
      <c r="L39" s="109">
        <v>3.7197961597651497</v>
      </c>
      <c r="M39" s="109">
        <v>3.6374743713606716</v>
      </c>
      <c r="N39" s="109">
        <v>9.015193060388107</v>
      </c>
      <c r="O39" s="109">
        <v>11.366150180404372</v>
      </c>
      <c r="P39" s="109">
        <v>11.086638991868236</v>
      </c>
      <c r="Q39" s="109">
        <v>9.9111604318601021</v>
      </c>
      <c r="R39" s="109">
        <v>48.736413195646641</v>
      </c>
      <c r="S39" s="110">
        <v>7.6324782967356716E-2</v>
      </c>
      <c r="T39" s="110">
        <v>7.463566013277291E-2</v>
      </c>
      <c r="U39" s="110">
        <v>0.18497859135011982</v>
      </c>
      <c r="V39" s="110">
        <v>0.23321679695172251</v>
      </c>
      <c r="W39" s="110">
        <v>0.22748163569941468</v>
      </c>
      <c r="X39" s="110">
        <v>0.20336253289861331</v>
      </c>
      <c r="Y39" s="110">
        <v>1</v>
      </c>
    </row>
    <row r="40" spans="1:25" x14ac:dyDescent="0.25">
      <c r="A40" s="107" t="str">
        <f t="shared" si="0"/>
        <v>EnglandAll persons30-34</v>
      </c>
      <c r="B40" s="107" t="s">
        <v>1</v>
      </c>
      <c r="C40" s="107" t="s">
        <v>16</v>
      </c>
      <c r="D40" s="107" t="s">
        <v>163</v>
      </c>
      <c r="E40" s="108">
        <v>2636</v>
      </c>
      <c r="F40" s="108">
        <v>2486</v>
      </c>
      <c r="G40" s="108">
        <v>6383</v>
      </c>
      <c r="H40" s="108">
        <v>9796</v>
      </c>
      <c r="I40" s="108">
        <v>8986</v>
      </c>
      <c r="J40" s="108">
        <v>7202</v>
      </c>
      <c r="K40" s="108">
        <v>37489</v>
      </c>
      <c r="L40" s="109">
        <v>5.0465170752140684</v>
      </c>
      <c r="M40" s="109">
        <v>4.7593480458961208</v>
      </c>
      <c r="N40" s="109">
        <v>12.219999427576404</v>
      </c>
      <c r="O40" s="109">
        <v>18.754052074657441</v>
      </c>
      <c r="P40" s="109">
        <v>17.203339316340525</v>
      </c>
      <c r="Q40" s="109">
        <v>13.787942327652399</v>
      </c>
      <c r="R40" s="109">
        <v>71.771198267336956</v>
      </c>
      <c r="S40" s="110">
        <v>7.0313958761236625E-2</v>
      </c>
      <c r="T40" s="110">
        <v>6.6312785083624523E-2</v>
      </c>
      <c r="U40" s="110">
        <v>0.1702632772279869</v>
      </c>
      <c r="V40" s="110">
        <v>0.26130331563925419</v>
      </c>
      <c r="W40" s="110">
        <v>0.23969697778014887</v>
      </c>
      <c r="X40" s="110">
        <v>0.19210968550774896</v>
      </c>
      <c r="Y40" s="110">
        <v>1</v>
      </c>
    </row>
    <row r="41" spans="1:25" x14ac:dyDescent="0.25">
      <c r="A41" s="107" t="str">
        <f t="shared" si="0"/>
        <v>EnglandAll persons35-39</v>
      </c>
      <c r="B41" s="107" t="s">
        <v>1</v>
      </c>
      <c r="C41" s="107" t="s">
        <v>16</v>
      </c>
      <c r="D41" s="107" t="s">
        <v>164</v>
      </c>
      <c r="E41" s="108">
        <v>3975</v>
      </c>
      <c r="F41" s="108">
        <v>3779</v>
      </c>
      <c r="G41" s="108">
        <v>10379</v>
      </c>
      <c r="H41" s="108">
        <v>14762</v>
      </c>
      <c r="I41" s="108">
        <v>12169</v>
      </c>
      <c r="J41" s="108">
        <v>8819</v>
      </c>
      <c r="K41" s="108">
        <v>53883</v>
      </c>
      <c r="L41" s="109">
        <v>7.6099792769256158</v>
      </c>
      <c r="M41" s="109">
        <v>7.2347450786168297</v>
      </c>
      <c r="N41" s="109">
        <v>19.870182368606532</v>
      </c>
      <c r="O41" s="109">
        <v>28.261261405276965</v>
      </c>
      <c r="P41" s="109">
        <v>23.297066118467377</v>
      </c>
      <c r="Q41" s="109">
        <v>16.883624463699874</v>
      </c>
      <c r="R41" s="109">
        <v>103.15685871159319</v>
      </c>
      <c r="S41" s="110">
        <v>7.3770948165469641E-2</v>
      </c>
      <c r="T41" s="110">
        <v>7.0133437262216283E-2</v>
      </c>
      <c r="U41" s="110">
        <v>0.19262104931054322</v>
      </c>
      <c r="V41" s="110">
        <v>0.27396395894809122</v>
      </c>
      <c r="W41" s="110">
        <v>0.22584117439637738</v>
      </c>
      <c r="X41" s="110">
        <v>0.16366943191730229</v>
      </c>
      <c r="Y41" s="110">
        <v>1</v>
      </c>
    </row>
    <row r="42" spans="1:25" x14ac:dyDescent="0.25">
      <c r="A42" s="107" t="str">
        <f t="shared" si="0"/>
        <v>EnglandAll persons40-44</v>
      </c>
      <c r="B42" s="107" t="s">
        <v>1</v>
      </c>
      <c r="C42" s="107" t="s">
        <v>16</v>
      </c>
      <c r="D42" s="107" t="s">
        <v>165</v>
      </c>
      <c r="E42" s="108">
        <v>6585</v>
      </c>
      <c r="F42" s="108">
        <v>6072</v>
      </c>
      <c r="G42" s="108">
        <v>16014</v>
      </c>
      <c r="H42" s="108">
        <v>20362</v>
      </c>
      <c r="I42" s="108">
        <v>15251</v>
      </c>
      <c r="J42" s="108">
        <v>12307</v>
      </c>
      <c r="K42" s="108">
        <v>76591</v>
      </c>
      <c r="L42" s="109">
        <v>12.606720387057905</v>
      </c>
      <c r="M42" s="109">
        <v>11.624602306790525</v>
      </c>
      <c r="N42" s="109">
        <v>30.658165569984099</v>
      </c>
      <c r="O42" s="109">
        <v>38.982238499813676</v>
      </c>
      <c r="P42" s="109">
        <v>29.197432440853472</v>
      </c>
      <c r="Q42" s="109">
        <v>23.561261625439887</v>
      </c>
      <c r="R42" s="109">
        <v>146.6304208299396</v>
      </c>
      <c r="S42" s="110">
        <v>8.5976159078742911E-2</v>
      </c>
      <c r="T42" s="110">
        <v>7.9278244180125593E-2</v>
      </c>
      <c r="U42" s="110">
        <v>0.20908461829718891</v>
      </c>
      <c r="V42" s="110">
        <v>0.26585369038137635</v>
      </c>
      <c r="W42" s="110">
        <v>0.19912261231737405</v>
      </c>
      <c r="X42" s="110">
        <v>0.16068467574519196</v>
      </c>
      <c r="Y42" s="110">
        <v>1</v>
      </c>
    </row>
    <row r="43" spans="1:25" x14ac:dyDescent="0.25">
      <c r="A43" s="107" t="str">
        <f t="shared" si="0"/>
        <v>EnglandAll persons45-49</v>
      </c>
      <c r="B43" s="107" t="s">
        <v>1</v>
      </c>
      <c r="C43" s="107" t="s">
        <v>16</v>
      </c>
      <c r="D43" s="107" t="s">
        <v>166</v>
      </c>
      <c r="E43" s="108">
        <v>10094</v>
      </c>
      <c r="F43" s="108">
        <v>8603</v>
      </c>
      <c r="G43" s="108">
        <v>20930</v>
      </c>
      <c r="H43" s="108">
        <v>26316</v>
      </c>
      <c r="I43" s="108">
        <v>21828</v>
      </c>
      <c r="J43" s="108">
        <v>17937</v>
      </c>
      <c r="K43" s="108">
        <v>105708</v>
      </c>
      <c r="L43" s="109">
        <v>19.324561212902431</v>
      </c>
      <c r="M43" s="109">
        <v>16.47010106148203</v>
      </c>
      <c r="N43" s="109">
        <v>40.069651890830976</v>
      </c>
      <c r="O43" s="109">
        <v>50.38093450354075</v>
      </c>
      <c r="P43" s="109">
        <v>41.78883714634776</v>
      </c>
      <c r="Q43" s="109">
        <v>34.339672525840193</v>
      </c>
      <c r="R43" s="109">
        <v>202.37375834094414</v>
      </c>
      <c r="S43" s="110">
        <v>9.5489461535550768E-2</v>
      </c>
      <c r="T43" s="110">
        <v>8.1384568812199645E-2</v>
      </c>
      <c r="U43" s="110">
        <v>0.19799825935596171</v>
      </c>
      <c r="V43" s="110">
        <v>0.24894993756385514</v>
      </c>
      <c r="W43" s="110">
        <v>0.20649335906459304</v>
      </c>
      <c r="X43" s="110">
        <v>0.16968441366783971</v>
      </c>
      <c r="Y43" s="110">
        <v>1</v>
      </c>
    </row>
    <row r="44" spans="1:25" x14ac:dyDescent="0.25">
      <c r="A44" s="107" t="str">
        <f t="shared" si="0"/>
        <v>EnglandAll persons50-54</v>
      </c>
      <c r="B44" s="107" t="s">
        <v>1</v>
      </c>
      <c r="C44" s="107" t="s">
        <v>16</v>
      </c>
      <c r="D44" s="107" t="s">
        <v>167</v>
      </c>
      <c r="E44" s="108">
        <v>13389</v>
      </c>
      <c r="F44" s="108">
        <v>11264</v>
      </c>
      <c r="G44" s="108">
        <v>27896</v>
      </c>
      <c r="H44" s="108">
        <v>39003</v>
      </c>
      <c r="I44" s="108">
        <v>32437</v>
      </c>
      <c r="J44" s="108">
        <v>19769</v>
      </c>
      <c r="K44" s="108">
        <v>143758</v>
      </c>
      <c r="L44" s="109">
        <v>25.632707556920014</v>
      </c>
      <c r="M44" s="109">
        <v>21.564479641582423</v>
      </c>
      <c r="N44" s="109">
        <v>53.405781612356463</v>
      </c>
      <c r="O44" s="109">
        <v>74.66969100325278</v>
      </c>
      <c r="P44" s="109">
        <v>62.099345359908476</v>
      </c>
      <c r="Q44" s="109">
        <v>37.846963603910062</v>
      </c>
      <c r="R44" s="109">
        <v>275.21896877793023</v>
      </c>
      <c r="S44" s="110">
        <v>9.3135686361802458E-2</v>
      </c>
      <c r="T44" s="110">
        <v>7.8353900304678689E-2</v>
      </c>
      <c r="U44" s="110">
        <v>0.19404833122330581</v>
      </c>
      <c r="V44" s="110">
        <v>0.27131011839341118</v>
      </c>
      <c r="W44" s="110">
        <v>0.22563613851055245</v>
      </c>
      <c r="X44" s="110">
        <v>0.13751582520624939</v>
      </c>
      <c r="Y44" s="110">
        <v>1</v>
      </c>
    </row>
    <row r="45" spans="1:25" x14ac:dyDescent="0.25">
      <c r="A45" s="107" t="str">
        <f t="shared" si="0"/>
        <v>EnglandAll persons55-59</v>
      </c>
      <c r="B45" s="107" t="s">
        <v>1</v>
      </c>
      <c r="C45" s="107" t="s">
        <v>16</v>
      </c>
      <c r="D45" s="107" t="s">
        <v>168</v>
      </c>
      <c r="E45" s="108">
        <v>17011</v>
      </c>
      <c r="F45" s="108">
        <v>14664</v>
      </c>
      <c r="G45" s="108">
        <v>39428</v>
      </c>
      <c r="H45" s="108">
        <v>52593</v>
      </c>
      <c r="I45" s="108">
        <v>31167</v>
      </c>
      <c r="J45" s="108">
        <v>20778</v>
      </c>
      <c r="K45" s="108">
        <v>175641</v>
      </c>
      <c r="L45" s="109">
        <v>32.566882384850729</v>
      </c>
      <c r="M45" s="109">
        <v>28.073644306122574</v>
      </c>
      <c r="N45" s="109">
        <v>75.483336586320291</v>
      </c>
      <c r="O45" s="109">
        <v>100.68720505945885</v>
      </c>
      <c r="P45" s="109">
        <v>59.667980911683181</v>
      </c>
      <c r="Q45" s="109">
        <v>39.778653941122123</v>
      </c>
      <c r="R45" s="109">
        <v>336.25770318955779</v>
      </c>
      <c r="S45" s="110">
        <v>9.68509630439362E-2</v>
      </c>
      <c r="T45" s="110">
        <v>8.3488479341383842E-2</v>
      </c>
      <c r="U45" s="110">
        <v>0.22448061671249875</v>
      </c>
      <c r="V45" s="110">
        <v>0.29943464225323241</v>
      </c>
      <c r="W45" s="110">
        <v>0.1774471791893692</v>
      </c>
      <c r="X45" s="110">
        <v>0.11829811945957946</v>
      </c>
      <c r="Y45" s="110">
        <v>1</v>
      </c>
    </row>
    <row r="46" spans="1:25" x14ac:dyDescent="0.25">
      <c r="A46" s="107" t="str">
        <f t="shared" si="0"/>
        <v>EnglandAll persons60-64</v>
      </c>
      <c r="B46" s="107" t="s">
        <v>1</v>
      </c>
      <c r="C46" s="107" t="s">
        <v>16</v>
      </c>
      <c r="D46" s="107" t="s">
        <v>169</v>
      </c>
      <c r="E46" s="108">
        <v>27138</v>
      </c>
      <c r="F46" s="108">
        <v>22248</v>
      </c>
      <c r="G46" s="108">
        <v>51132</v>
      </c>
      <c r="H46" s="108">
        <v>54840</v>
      </c>
      <c r="I46" s="108">
        <v>34450</v>
      </c>
      <c r="J46" s="108">
        <v>21312</v>
      </c>
      <c r="K46" s="108">
        <v>211120</v>
      </c>
      <c r="L46" s="109">
        <v>51.954620784203108</v>
      </c>
      <c r="M46" s="109">
        <v>42.59291042843801</v>
      </c>
      <c r="N46" s="109">
        <v>97.890178713902031</v>
      </c>
      <c r="O46" s="109">
        <v>104.98899711864169</v>
      </c>
      <c r="P46" s="109">
        <v>65.953153733355322</v>
      </c>
      <c r="Q46" s="109">
        <v>40.800975685494016</v>
      </c>
      <c r="R46" s="109">
        <v>404.1808364640342</v>
      </c>
      <c r="S46" s="110">
        <v>0.12854300871542251</v>
      </c>
      <c r="T46" s="110">
        <v>0.10538082607048124</v>
      </c>
      <c r="U46" s="110">
        <v>0.24219401288366807</v>
      </c>
      <c r="V46" s="110">
        <v>0.25975748389541492</v>
      </c>
      <c r="W46" s="110">
        <v>0.16317733990147781</v>
      </c>
      <c r="X46" s="110">
        <v>0.10094732853353543</v>
      </c>
      <c r="Y46" s="110">
        <v>1</v>
      </c>
    </row>
    <row r="47" spans="1:25" x14ac:dyDescent="0.25">
      <c r="A47" s="107" t="str">
        <f t="shared" si="0"/>
        <v>EnglandAll persons65-69</v>
      </c>
      <c r="B47" s="107" t="s">
        <v>1</v>
      </c>
      <c r="C47" s="107" t="s">
        <v>16</v>
      </c>
      <c r="D47" s="107" t="s">
        <v>22</v>
      </c>
      <c r="E47" s="108">
        <v>28682</v>
      </c>
      <c r="F47" s="108">
        <v>22336</v>
      </c>
      <c r="G47" s="108">
        <v>51697</v>
      </c>
      <c r="H47" s="108">
        <v>58030</v>
      </c>
      <c r="I47" s="108">
        <v>31799</v>
      </c>
      <c r="J47" s="108">
        <v>15991</v>
      </c>
      <c r="K47" s="108">
        <v>208535</v>
      </c>
      <c r="L47" s="109">
        <v>54.910547325982513</v>
      </c>
      <c r="M47" s="109">
        <v>42.761382925637868</v>
      </c>
      <c r="N47" s="109">
        <v>98.971848724332958</v>
      </c>
      <c r="O47" s="109">
        <v>111.09612514213671</v>
      </c>
      <c r="P47" s="109">
        <v>60.877919755209476</v>
      </c>
      <c r="Q47" s="109">
        <v>30.614132985488684</v>
      </c>
      <c r="R47" s="109">
        <v>399.23195685878818</v>
      </c>
      <c r="S47" s="110">
        <v>0.13754046083391278</v>
      </c>
      <c r="T47" s="110">
        <v>0.10710911837341454</v>
      </c>
      <c r="U47" s="110">
        <v>0.24790562735272256</v>
      </c>
      <c r="V47" s="110">
        <v>0.27827463015800707</v>
      </c>
      <c r="W47" s="110">
        <v>0.15248759201093345</v>
      </c>
      <c r="X47" s="110">
        <v>7.6682571271009678E-2</v>
      </c>
      <c r="Y47" s="110">
        <v>1</v>
      </c>
    </row>
    <row r="48" spans="1:25" x14ac:dyDescent="0.25">
      <c r="A48" s="107" t="str">
        <f t="shared" si="0"/>
        <v>EnglandAll persons70-74</v>
      </c>
      <c r="B48" s="107" t="s">
        <v>1</v>
      </c>
      <c r="C48" s="107" t="s">
        <v>16</v>
      </c>
      <c r="D48" s="107" t="s">
        <v>23</v>
      </c>
      <c r="E48" s="108">
        <v>27086</v>
      </c>
      <c r="F48" s="108">
        <v>20709</v>
      </c>
      <c r="G48" s="108">
        <v>46023</v>
      </c>
      <c r="H48" s="108">
        <v>50103</v>
      </c>
      <c r="I48" s="108">
        <v>25534</v>
      </c>
      <c r="J48" s="108">
        <v>10594</v>
      </c>
      <c r="K48" s="108">
        <v>180049</v>
      </c>
      <c r="L48" s="109">
        <v>51.855068854039551</v>
      </c>
      <c r="M48" s="109">
        <v>39.646556187635866</v>
      </c>
      <c r="N48" s="109">
        <v>88.109201575332733</v>
      </c>
      <c r="O48" s="109">
        <v>95.920199172780912</v>
      </c>
      <c r="P48" s="109">
        <v>48.883826630696518</v>
      </c>
      <c r="Q48" s="109">
        <v>20.281791310628922</v>
      </c>
      <c r="R48" s="109">
        <v>344.69664373111448</v>
      </c>
      <c r="S48" s="110">
        <v>0.15043682553082774</v>
      </c>
      <c r="T48" s="110">
        <v>0.11501868935678622</v>
      </c>
      <c r="U48" s="110">
        <v>0.25561374959038929</v>
      </c>
      <c r="V48" s="110">
        <v>0.27827424756594044</v>
      </c>
      <c r="W48" s="110">
        <v>0.14181694983032397</v>
      </c>
      <c r="X48" s="110">
        <v>5.8839538125732442E-2</v>
      </c>
      <c r="Y48" s="110">
        <v>1</v>
      </c>
    </row>
    <row r="49" spans="1:25" x14ac:dyDescent="0.25">
      <c r="A49" s="107" t="str">
        <f t="shared" si="0"/>
        <v>EnglandAll persons75-79</v>
      </c>
      <c r="B49" s="107" t="s">
        <v>1</v>
      </c>
      <c r="C49" s="107" t="s">
        <v>16</v>
      </c>
      <c r="D49" s="107" t="s">
        <v>170</v>
      </c>
      <c r="E49" s="108">
        <v>24549</v>
      </c>
      <c r="F49" s="108">
        <v>17982</v>
      </c>
      <c r="G49" s="108">
        <v>38681</v>
      </c>
      <c r="H49" s="108">
        <v>36224</v>
      </c>
      <c r="I49" s="108">
        <v>14945</v>
      </c>
      <c r="J49" s="108">
        <v>3811</v>
      </c>
      <c r="K49" s="108">
        <v>136192</v>
      </c>
      <c r="L49" s="109">
        <v>46.998083338175327</v>
      </c>
      <c r="M49" s="109">
        <v>34.425823234635573</v>
      </c>
      <c r="N49" s="109">
        <v>74.053234820316916</v>
      </c>
      <c r="O49" s="109">
        <v>69.349406120088929</v>
      </c>
      <c r="P49" s="109">
        <v>28.611607621044858</v>
      </c>
      <c r="Q49" s="109">
        <v>7.2960078048713264</v>
      </c>
      <c r="R49" s="109">
        <v>260.73416293913294</v>
      </c>
      <c r="S49" s="110">
        <v>0.18025287828947367</v>
      </c>
      <c r="T49" s="110">
        <v>0.13203418703007516</v>
      </c>
      <c r="U49" s="110">
        <v>0.28401815084586468</v>
      </c>
      <c r="V49" s="110">
        <v>0.26597744360902253</v>
      </c>
      <c r="W49" s="110">
        <v>0.10973478618421051</v>
      </c>
      <c r="X49" s="110">
        <v>2.7982554041353386E-2</v>
      </c>
      <c r="Y49" s="110">
        <v>1</v>
      </c>
    </row>
    <row r="50" spans="1:25" x14ac:dyDescent="0.25">
      <c r="A50" s="107" t="str">
        <f t="shared" si="0"/>
        <v>EnglandAll persons80-84</v>
      </c>
      <c r="B50" s="107" t="s">
        <v>1</v>
      </c>
      <c r="C50" s="107" t="s">
        <v>16</v>
      </c>
      <c r="D50" s="107" t="s">
        <v>171</v>
      </c>
      <c r="E50" s="108">
        <v>17748</v>
      </c>
      <c r="F50" s="108">
        <v>11963</v>
      </c>
      <c r="G50" s="108">
        <v>23109</v>
      </c>
      <c r="H50" s="108">
        <v>18171</v>
      </c>
      <c r="I50" s="108">
        <v>4295</v>
      </c>
      <c r="J50" s="108">
        <v>1196</v>
      </c>
      <c r="K50" s="108">
        <v>76482</v>
      </c>
      <c r="L50" s="109">
        <v>33.977839548899574</v>
      </c>
      <c r="M50" s="109">
        <v>22.902687318204059</v>
      </c>
      <c r="N50" s="109">
        <v>44.241260656723028</v>
      </c>
      <c r="O50" s="109">
        <v>34.787656211576191</v>
      </c>
      <c r="P50" s="109">
        <v>8.2226065394705703</v>
      </c>
      <c r="Q50" s="109">
        <v>2.2896943937617702</v>
      </c>
      <c r="R50" s="109">
        <v>146.4217446686352</v>
      </c>
      <c r="S50" s="110">
        <v>0.23205460108260764</v>
      </c>
      <c r="T50" s="110">
        <v>0.15641588870583928</v>
      </c>
      <c r="U50" s="110">
        <v>0.30214952537852041</v>
      </c>
      <c r="V50" s="110">
        <v>0.2375853141915745</v>
      </c>
      <c r="W50" s="110">
        <v>5.6157004262440836E-2</v>
      </c>
      <c r="X50" s="110">
        <v>1.5637666379017284E-2</v>
      </c>
      <c r="Y50" s="110">
        <v>1</v>
      </c>
    </row>
    <row r="51" spans="1:25" x14ac:dyDescent="0.25">
      <c r="A51" s="107" t="str">
        <f t="shared" si="0"/>
        <v>EnglandAll persons85+</v>
      </c>
      <c r="B51" s="107" t="s">
        <v>1</v>
      </c>
      <c r="C51" s="107" t="s">
        <v>16</v>
      </c>
      <c r="D51" s="107" t="s">
        <v>172</v>
      </c>
      <c r="E51" s="108">
        <v>13716</v>
      </c>
      <c r="F51" s="108">
        <v>8016</v>
      </c>
      <c r="G51" s="108">
        <v>12323</v>
      </c>
      <c r="H51" s="108">
        <v>5606</v>
      </c>
      <c r="I51" s="108">
        <v>1074</v>
      </c>
      <c r="J51" s="108">
        <v>439</v>
      </c>
      <c r="K51" s="108">
        <v>41174</v>
      </c>
      <c r="L51" s="109">
        <v>26.258736040833142</v>
      </c>
      <c r="M51" s="109">
        <v>15.346312926751128</v>
      </c>
      <c r="N51" s="109">
        <v>23.591892988567135</v>
      </c>
      <c r="O51" s="109">
        <v>10.732463855709435</v>
      </c>
      <c r="P51" s="109">
        <v>2.0561302499165057</v>
      </c>
      <c r="Q51" s="109">
        <v>0.84044802580386035</v>
      </c>
      <c r="R51" s="109">
        <v>78.825984087581205</v>
      </c>
      <c r="S51" s="110">
        <v>0.33312284451352797</v>
      </c>
      <c r="T51" s="110">
        <v>0.19468596687229806</v>
      </c>
      <c r="U51" s="110">
        <v>0.29929081459173268</v>
      </c>
      <c r="V51" s="110">
        <v>0.13615388351872543</v>
      </c>
      <c r="W51" s="110">
        <v>2.6084422208189632E-2</v>
      </c>
      <c r="X51" s="110">
        <v>1.0662068295526302E-2</v>
      </c>
      <c r="Y51" s="110">
        <v>1</v>
      </c>
    </row>
    <row r="52" spans="1:25" x14ac:dyDescent="0.25">
      <c r="A52" s="107" t="str">
        <f t="shared" ref="A52" si="1">B52&amp;C52&amp;D52</f>
        <v>EnglandAll personsTotal</v>
      </c>
      <c r="B52" s="107" t="s">
        <v>1</v>
      </c>
      <c r="C52" s="107" t="s">
        <v>16</v>
      </c>
      <c r="D52" s="107" t="s">
        <v>6</v>
      </c>
      <c r="E52" s="108">
        <v>197396</v>
      </c>
      <c r="F52" s="108">
        <v>154660</v>
      </c>
      <c r="G52" s="108">
        <v>355868</v>
      </c>
      <c r="H52" s="108">
        <v>402187</v>
      </c>
      <c r="I52" s="108">
        <v>248658</v>
      </c>
      <c r="J52" s="108">
        <v>153709</v>
      </c>
      <c r="K52" s="108">
        <v>1512478</v>
      </c>
      <c r="L52" s="109">
        <v>377.90678474163741</v>
      </c>
      <c r="M52" s="109">
        <v>296.09041382875864</v>
      </c>
      <c r="N52" s="109">
        <v>681.29512083546285</v>
      </c>
      <c r="O52" s="109">
        <v>769.97100262864967</v>
      </c>
      <c r="P52" s="109">
        <v>476.0458432809483</v>
      </c>
      <c r="Q52" s="109">
        <v>294.26976218288286</v>
      </c>
      <c r="R52" s="109">
        <v>2895.5789274983399</v>
      </c>
      <c r="S52" s="110">
        <v>0.13051165041739449</v>
      </c>
      <c r="T52" s="110">
        <v>0.10225603281502275</v>
      </c>
      <c r="U52" s="110">
        <v>0.23528805047081675</v>
      </c>
      <c r="V52" s="110">
        <v>0.26591262815062433</v>
      </c>
      <c r="W52" s="110">
        <v>0.16440437480743519</v>
      </c>
      <c r="X52" s="110">
        <v>0.10162726333870641</v>
      </c>
      <c r="Y52" s="110">
        <v>1</v>
      </c>
    </row>
    <row r="53" spans="1:25" x14ac:dyDescent="0.25">
      <c r="A53" s="107" t="str">
        <f t="shared" si="0"/>
        <v>Northern IrelandMale0-14</v>
      </c>
      <c r="B53" s="107" t="s">
        <v>17</v>
      </c>
      <c r="C53" s="107" t="s">
        <v>14</v>
      </c>
      <c r="D53" s="107" t="s">
        <v>18</v>
      </c>
      <c r="E53" s="108">
        <v>32</v>
      </c>
      <c r="F53" s="108">
        <v>25</v>
      </c>
      <c r="G53" s="108">
        <v>57</v>
      </c>
      <c r="H53" s="108">
        <v>83</v>
      </c>
      <c r="I53" s="108">
        <v>99</v>
      </c>
      <c r="J53" s="108">
        <v>52</v>
      </c>
      <c r="K53" s="108">
        <v>348</v>
      </c>
      <c r="L53" s="109">
        <v>3.6182968224569589</v>
      </c>
      <c r="M53" s="109">
        <v>2.8267943925444996</v>
      </c>
      <c r="N53" s="109">
        <v>6.445091215001459</v>
      </c>
      <c r="O53" s="109">
        <v>9.3849573832477375</v>
      </c>
      <c r="P53" s="109">
        <v>11.194105794476219</v>
      </c>
      <c r="Q53" s="109">
        <v>5.8797323364925589</v>
      </c>
      <c r="R53" s="109">
        <v>39.348977944219435</v>
      </c>
      <c r="S53" s="110">
        <v>9.1954022988505732E-2</v>
      </c>
      <c r="T53" s="110">
        <v>7.183908045977011E-2</v>
      </c>
      <c r="U53" s="110">
        <v>0.16379310344827586</v>
      </c>
      <c r="V53" s="110">
        <v>0.23850574712643674</v>
      </c>
      <c r="W53" s="110">
        <v>0.28448275862068967</v>
      </c>
      <c r="X53" s="110">
        <v>0.14942528735632182</v>
      </c>
      <c r="Y53" s="110">
        <v>1</v>
      </c>
    </row>
    <row r="54" spans="1:25" x14ac:dyDescent="0.25">
      <c r="A54" s="107" t="str">
        <f t="shared" si="0"/>
        <v>Northern IrelandMale15-24</v>
      </c>
      <c r="B54" s="107" t="s">
        <v>17</v>
      </c>
      <c r="C54" s="107" t="s">
        <v>14</v>
      </c>
      <c r="D54" s="107" t="s">
        <v>19</v>
      </c>
      <c r="E54" s="108">
        <v>35</v>
      </c>
      <c r="F54" s="108">
        <v>23</v>
      </c>
      <c r="G54" s="108">
        <v>76</v>
      </c>
      <c r="H54" s="108">
        <v>121</v>
      </c>
      <c r="I54" s="108">
        <v>91</v>
      </c>
      <c r="J54" s="108">
        <v>55</v>
      </c>
      <c r="K54" s="108">
        <v>401</v>
      </c>
      <c r="L54" s="109">
        <v>3.9575121495622989</v>
      </c>
      <c r="M54" s="109">
        <v>2.6006508411409395</v>
      </c>
      <c r="N54" s="109">
        <v>8.5934549533352769</v>
      </c>
      <c r="O54" s="109">
        <v>13.681684859915379</v>
      </c>
      <c r="P54" s="109">
        <v>10.289531588861978</v>
      </c>
      <c r="Q54" s="109">
        <v>6.2189476635978984</v>
      </c>
      <c r="R54" s="109">
        <v>45.34178205641377</v>
      </c>
      <c r="S54" s="110">
        <v>8.7281795511221935E-2</v>
      </c>
      <c r="T54" s="110">
        <v>5.7356608478802994E-2</v>
      </c>
      <c r="U54" s="110">
        <v>0.18952618453865333</v>
      </c>
      <c r="V54" s="110">
        <v>0.30174563591022446</v>
      </c>
      <c r="W54" s="110">
        <v>0.22693266832917708</v>
      </c>
      <c r="X54" s="110">
        <v>0.13715710723192021</v>
      </c>
      <c r="Y54" s="110">
        <v>1</v>
      </c>
    </row>
    <row r="55" spans="1:25" x14ac:dyDescent="0.25">
      <c r="A55" s="107" t="str">
        <f t="shared" si="0"/>
        <v>Northern IrelandMale25-29</v>
      </c>
      <c r="B55" s="107" t="s">
        <v>17</v>
      </c>
      <c r="C55" s="107" t="s">
        <v>14</v>
      </c>
      <c r="D55" s="107" t="s">
        <v>162</v>
      </c>
      <c r="E55" s="108">
        <v>28</v>
      </c>
      <c r="F55" s="108">
        <v>22</v>
      </c>
      <c r="G55" s="108">
        <v>84</v>
      </c>
      <c r="H55" s="108">
        <v>90</v>
      </c>
      <c r="I55" s="108">
        <v>78</v>
      </c>
      <c r="J55" s="108">
        <v>51</v>
      </c>
      <c r="K55" s="108">
        <v>353</v>
      </c>
      <c r="L55" s="109">
        <v>3.1660097196498391</v>
      </c>
      <c r="M55" s="109">
        <v>2.4875790654391596</v>
      </c>
      <c r="N55" s="109">
        <v>9.4980291589495192</v>
      </c>
      <c r="O55" s="109">
        <v>10.176459813160198</v>
      </c>
      <c r="P55" s="109">
        <v>8.8195985047388383</v>
      </c>
      <c r="Q55" s="109">
        <v>5.766660560790779</v>
      </c>
      <c r="R55" s="109">
        <v>39.91433682272833</v>
      </c>
      <c r="S55" s="110">
        <v>7.9320113314447591E-2</v>
      </c>
      <c r="T55" s="110">
        <v>6.2322946175637398E-2</v>
      </c>
      <c r="U55" s="110">
        <v>0.23796033994334281</v>
      </c>
      <c r="V55" s="110">
        <v>0.25495750708215298</v>
      </c>
      <c r="W55" s="110">
        <v>0.22096317280453259</v>
      </c>
      <c r="X55" s="110">
        <v>0.14447592067988671</v>
      </c>
      <c r="Y55" s="110">
        <v>1</v>
      </c>
    </row>
    <row r="56" spans="1:25" x14ac:dyDescent="0.25">
      <c r="A56" s="107" t="str">
        <f t="shared" si="0"/>
        <v>Northern IrelandMale30-34</v>
      </c>
      <c r="B56" s="107" t="s">
        <v>17</v>
      </c>
      <c r="C56" s="107" t="s">
        <v>14</v>
      </c>
      <c r="D56" s="107" t="s">
        <v>163</v>
      </c>
      <c r="E56" s="108">
        <v>28</v>
      </c>
      <c r="F56" s="108">
        <v>27</v>
      </c>
      <c r="G56" s="108">
        <v>79</v>
      </c>
      <c r="H56" s="108">
        <v>120</v>
      </c>
      <c r="I56" s="108">
        <v>120</v>
      </c>
      <c r="J56" s="108">
        <v>83</v>
      </c>
      <c r="K56" s="108">
        <v>457</v>
      </c>
      <c r="L56" s="109">
        <v>3.1660097196498391</v>
      </c>
      <c r="M56" s="109">
        <v>3.0529379439480593</v>
      </c>
      <c r="N56" s="109">
        <v>8.9326702804406182</v>
      </c>
      <c r="O56" s="109">
        <v>13.568613084213597</v>
      </c>
      <c r="P56" s="109">
        <v>13.568613084213597</v>
      </c>
      <c r="Q56" s="109">
        <v>9.3849573832477375</v>
      </c>
      <c r="R56" s="109">
        <v>51.673801495713448</v>
      </c>
      <c r="S56" s="110">
        <v>6.1269146608315096E-2</v>
      </c>
      <c r="T56" s="110">
        <v>5.9080962800875277E-2</v>
      </c>
      <c r="U56" s="110">
        <v>0.17286652078774617</v>
      </c>
      <c r="V56" s="110">
        <v>0.26258205689277897</v>
      </c>
      <c r="W56" s="110">
        <v>0.26258205689277897</v>
      </c>
      <c r="X56" s="110">
        <v>0.18161925601750548</v>
      </c>
      <c r="Y56" s="110">
        <v>1</v>
      </c>
    </row>
    <row r="57" spans="1:25" x14ac:dyDescent="0.25">
      <c r="A57" s="107" t="str">
        <f t="shared" si="0"/>
        <v>Northern IrelandMale35-39</v>
      </c>
      <c r="B57" s="107" t="s">
        <v>17</v>
      </c>
      <c r="C57" s="107" t="s">
        <v>14</v>
      </c>
      <c r="D57" s="107" t="s">
        <v>164</v>
      </c>
      <c r="E57" s="108">
        <v>34</v>
      </c>
      <c r="F57" s="108">
        <v>39</v>
      </c>
      <c r="G57" s="108">
        <v>95</v>
      </c>
      <c r="H57" s="108">
        <v>147</v>
      </c>
      <c r="I57" s="108">
        <v>136</v>
      </c>
      <c r="J57" s="108">
        <v>66</v>
      </c>
      <c r="K57" s="108">
        <v>517</v>
      </c>
      <c r="L57" s="109">
        <v>3.8444403738605191</v>
      </c>
      <c r="M57" s="109">
        <v>4.4097992523694192</v>
      </c>
      <c r="N57" s="109">
        <v>10.741818691669097</v>
      </c>
      <c r="O57" s="109">
        <v>16.621551028161658</v>
      </c>
      <c r="P57" s="109">
        <v>15.377761495442076</v>
      </c>
      <c r="Q57" s="109">
        <v>7.4627371963174784</v>
      </c>
      <c r="R57" s="109">
        <v>58.458108037820253</v>
      </c>
      <c r="S57" s="110">
        <v>6.5764023210831718E-2</v>
      </c>
      <c r="T57" s="110">
        <v>7.5435203094777553E-2</v>
      </c>
      <c r="U57" s="110">
        <v>0.18375241779497095</v>
      </c>
      <c r="V57" s="110">
        <v>0.28433268858800775</v>
      </c>
      <c r="W57" s="110">
        <v>0.26305609284332687</v>
      </c>
      <c r="X57" s="110">
        <v>0.1276595744680851</v>
      </c>
      <c r="Y57" s="110">
        <v>1</v>
      </c>
    </row>
    <row r="58" spans="1:25" x14ac:dyDescent="0.25">
      <c r="A58" s="107" t="str">
        <f t="shared" si="0"/>
        <v>Northern IrelandMale40-44</v>
      </c>
      <c r="B58" s="107" t="s">
        <v>17</v>
      </c>
      <c r="C58" s="107" t="s">
        <v>14</v>
      </c>
      <c r="D58" s="107" t="s">
        <v>165</v>
      </c>
      <c r="E58" s="108">
        <v>65</v>
      </c>
      <c r="F58" s="108">
        <v>66</v>
      </c>
      <c r="G58" s="108">
        <v>143</v>
      </c>
      <c r="H58" s="108">
        <v>196</v>
      </c>
      <c r="I58" s="108">
        <v>135</v>
      </c>
      <c r="J58" s="108">
        <v>81</v>
      </c>
      <c r="K58" s="108">
        <v>686</v>
      </c>
      <c r="L58" s="109">
        <v>7.3496654206156986</v>
      </c>
      <c r="M58" s="109">
        <v>7.4627371963174784</v>
      </c>
      <c r="N58" s="109">
        <v>16.169263925354539</v>
      </c>
      <c r="O58" s="109">
        <v>22.162068037548877</v>
      </c>
      <c r="P58" s="109">
        <v>15.264689719740298</v>
      </c>
      <c r="Q58" s="109">
        <v>9.1588138318441779</v>
      </c>
      <c r="R58" s="109">
        <v>77.567238131421064</v>
      </c>
      <c r="S58" s="110">
        <v>9.4752186588921289E-2</v>
      </c>
      <c r="T58" s="110">
        <v>9.6209912536443148E-2</v>
      </c>
      <c r="U58" s="110">
        <v>0.20845481049562684</v>
      </c>
      <c r="V58" s="110">
        <v>0.28571428571428575</v>
      </c>
      <c r="W58" s="110">
        <v>0.1967930029154519</v>
      </c>
      <c r="X58" s="110">
        <v>0.11807580174927114</v>
      </c>
      <c r="Y58" s="110">
        <v>1</v>
      </c>
    </row>
    <row r="59" spans="1:25" x14ac:dyDescent="0.25">
      <c r="A59" s="107" t="str">
        <f t="shared" si="0"/>
        <v>Northern IrelandMale45-49</v>
      </c>
      <c r="B59" s="107" t="s">
        <v>17</v>
      </c>
      <c r="C59" s="107" t="s">
        <v>14</v>
      </c>
      <c r="D59" s="107" t="s">
        <v>166</v>
      </c>
      <c r="E59" s="108">
        <v>107</v>
      </c>
      <c r="F59" s="108">
        <v>79</v>
      </c>
      <c r="G59" s="108">
        <v>189</v>
      </c>
      <c r="H59" s="108">
        <v>240</v>
      </c>
      <c r="I59" s="108">
        <v>174</v>
      </c>
      <c r="J59" s="108">
        <v>85</v>
      </c>
      <c r="K59" s="108">
        <v>874</v>
      </c>
      <c r="L59" s="109">
        <v>12.098680000090457</v>
      </c>
      <c r="M59" s="109">
        <v>8.9326702804406182</v>
      </c>
      <c r="N59" s="109">
        <v>21.370565607636415</v>
      </c>
      <c r="O59" s="109">
        <v>27.137226168427194</v>
      </c>
      <c r="P59" s="109">
        <v>19.674488972109717</v>
      </c>
      <c r="Q59" s="109">
        <v>9.611100934651299</v>
      </c>
      <c r="R59" s="109">
        <v>98.824731963355703</v>
      </c>
      <c r="S59" s="110">
        <v>0.12242562929061784</v>
      </c>
      <c r="T59" s="110">
        <v>9.0389016018306637E-2</v>
      </c>
      <c r="U59" s="110">
        <v>0.21624713958810068</v>
      </c>
      <c r="V59" s="110">
        <v>0.27459954233409611</v>
      </c>
      <c r="W59" s="110">
        <v>0.19908466819221968</v>
      </c>
      <c r="X59" s="110">
        <v>9.7254004576659045E-2</v>
      </c>
      <c r="Y59" s="110">
        <v>1</v>
      </c>
    </row>
    <row r="60" spans="1:25" x14ac:dyDescent="0.25">
      <c r="A60" s="107" t="str">
        <f t="shared" si="0"/>
        <v>Northern IrelandMale50-54</v>
      </c>
      <c r="B60" s="107" t="s">
        <v>17</v>
      </c>
      <c r="C60" s="107" t="s">
        <v>14</v>
      </c>
      <c r="D60" s="107" t="s">
        <v>167</v>
      </c>
      <c r="E60" s="108">
        <v>179</v>
      </c>
      <c r="F60" s="108">
        <v>151</v>
      </c>
      <c r="G60" s="108">
        <v>341</v>
      </c>
      <c r="H60" s="108">
        <v>364</v>
      </c>
      <c r="I60" s="108">
        <v>251</v>
      </c>
      <c r="J60" s="108">
        <v>102</v>
      </c>
      <c r="K60" s="108">
        <v>1388</v>
      </c>
      <c r="L60" s="109">
        <v>20.239847850618617</v>
      </c>
      <c r="M60" s="109">
        <v>17.073838130968777</v>
      </c>
      <c r="N60" s="109">
        <v>38.557475514306972</v>
      </c>
      <c r="O60" s="109">
        <v>41.158126355447912</v>
      </c>
      <c r="P60" s="109">
        <v>28.381015701146776</v>
      </c>
      <c r="Q60" s="109">
        <v>11.533321121581558</v>
      </c>
      <c r="R60" s="109">
        <v>156.94362467407061</v>
      </c>
      <c r="S60" s="110">
        <v>0.12896253602305477</v>
      </c>
      <c r="T60" s="110">
        <v>0.10878962536023055</v>
      </c>
      <c r="U60" s="110">
        <v>0.24567723342939482</v>
      </c>
      <c r="V60" s="110">
        <v>0.26224783861671469</v>
      </c>
      <c r="W60" s="110">
        <v>0.18083573487031701</v>
      </c>
      <c r="X60" s="110">
        <v>7.3487031700288183E-2</v>
      </c>
      <c r="Y60" s="110">
        <v>1</v>
      </c>
    </row>
    <row r="61" spans="1:25" x14ac:dyDescent="0.25">
      <c r="A61" s="107" t="str">
        <f t="shared" si="0"/>
        <v>Northern IrelandMale55-59</v>
      </c>
      <c r="B61" s="107" t="s">
        <v>17</v>
      </c>
      <c r="C61" s="107" t="s">
        <v>14</v>
      </c>
      <c r="D61" s="107" t="s">
        <v>168</v>
      </c>
      <c r="E61" s="108">
        <v>266</v>
      </c>
      <c r="F61" s="108">
        <v>267</v>
      </c>
      <c r="G61" s="108">
        <v>561</v>
      </c>
      <c r="H61" s="108">
        <v>592</v>
      </c>
      <c r="I61" s="108">
        <v>294</v>
      </c>
      <c r="J61" s="108">
        <v>116</v>
      </c>
      <c r="K61" s="108">
        <v>2096</v>
      </c>
      <c r="L61" s="109">
        <v>30.077092336673477</v>
      </c>
      <c r="M61" s="109">
        <v>30.190164112375253</v>
      </c>
      <c r="N61" s="109">
        <v>63.433266168698559</v>
      </c>
      <c r="O61" s="109">
        <v>66.938491215453737</v>
      </c>
      <c r="P61" s="109">
        <v>33.243102056323316</v>
      </c>
      <c r="Q61" s="109">
        <v>13.116325981406478</v>
      </c>
      <c r="R61" s="109">
        <v>236.99844187093083</v>
      </c>
      <c r="S61" s="110">
        <v>0.12690839694656489</v>
      </c>
      <c r="T61" s="110">
        <v>0.1273854961832061</v>
      </c>
      <c r="U61" s="110">
        <v>0.26765267175572516</v>
      </c>
      <c r="V61" s="110">
        <v>0.28244274809160302</v>
      </c>
      <c r="W61" s="110">
        <v>0.14026717557251911</v>
      </c>
      <c r="X61" s="110">
        <v>5.5343511450381681E-2</v>
      </c>
      <c r="Y61" s="110">
        <v>1</v>
      </c>
    </row>
    <row r="62" spans="1:25" x14ac:dyDescent="0.25">
      <c r="A62" s="107" t="str">
        <f t="shared" si="0"/>
        <v>Northern IrelandMale60-64</v>
      </c>
      <c r="B62" s="107" t="s">
        <v>17</v>
      </c>
      <c r="C62" s="107" t="s">
        <v>14</v>
      </c>
      <c r="D62" s="107" t="s">
        <v>169</v>
      </c>
      <c r="E62" s="108">
        <v>409</v>
      </c>
      <c r="F62" s="108">
        <v>352</v>
      </c>
      <c r="G62" s="108">
        <v>837</v>
      </c>
      <c r="H62" s="108">
        <v>793</v>
      </c>
      <c r="I62" s="108">
        <v>426</v>
      </c>
      <c r="J62" s="108">
        <v>148</v>
      </c>
      <c r="K62" s="108">
        <v>2965</v>
      </c>
      <c r="L62" s="109">
        <v>46.246356262028009</v>
      </c>
      <c r="M62" s="109">
        <v>39.801265047026554</v>
      </c>
      <c r="N62" s="109">
        <v>94.641076262389831</v>
      </c>
      <c r="O62" s="109">
        <v>89.665918131511518</v>
      </c>
      <c r="P62" s="109">
        <v>48.16857644895827</v>
      </c>
      <c r="Q62" s="109">
        <v>16.734622803863434</v>
      </c>
      <c r="R62" s="109">
        <v>335.25781495577763</v>
      </c>
      <c r="S62" s="110">
        <v>0.13794266441821249</v>
      </c>
      <c r="T62" s="110">
        <v>0.11871838111298483</v>
      </c>
      <c r="U62" s="110">
        <v>0.28229342327150081</v>
      </c>
      <c r="V62" s="110">
        <v>0.26745362563237773</v>
      </c>
      <c r="W62" s="110">
        <v>0.14367622259696458</v>
      </c>
      <c r="X62" s="110">
        <v>4.9915682967959521E-2</v>
      </c>
      <c r="Y62" s="110">
        <v>1</v>
      </c>
    </row>
    <row r="63" spans="1:25" x14ac:dyDescent="0.25">
      <c r="A63" s="107" t="str">
        <f t="shared" si="0"/>
        <v>Northern IrelandMale65-69</v>
      </c>
      <c r="B63" s="107" t="s">
        <v>17</v>
      </c>
      <c r="C63" s="107" t="s">
        <v>14</v>
      </c>
      <c r="D63" s="107" t="s">
        <v>22</v>
      </c>
      <c r="E63" s="108">
        <v>457</v>
      </c>
      <c r="F63" s="108">
        <v>402</v>
      </c>
      <c r="G63" s="108">
        <v>912</v>
      </c>
      <c r="H63" s="108">
        <v>923</v>
      </c>
      <c r="I63" s="108">
        <v>401</v>
      </c>
      <c r="J63" s="108">
        <v>136</v>
      </c>
      <c r="K63" s="108">
        <v>3231</v>
      </c>
      <c r="L63" s="109">
        <v>51.673801495713448</v>
      </c>
      <c r="M63" s="109">
        <v>45.454853832115546</v>
      </c>
      <c r="N63" s="109">
        <v>103.12145944002334</v>
      </c>
      <c r="O63" s="109">
        <v>104.36524897274292</v>
      </c>
      <c r="P63" s="109">
        <v>45.34178205641377</v>
      </c>
      <c r="Q63" s="109">
        <v>15.377761495442076</v>
      </c>
      <c r="R63" s="109">
        <v>365.33490729245113</v>
      </c>
      <c r="S63" s="110">
        <v>0.14144227793252862</v>
      </c>
      <c r="T63" s="110">
        <v>0.12441968430826367</v>
      </c>
      <c r="U63" s="110">
        <v>0.28226555246053853</v>
      </c>
      <c r="V63" s="110">
        <v>0.28567007118539151</v>
      </c>
      <c r="W63" s="110">
        <v>0.12411018260600432</v>
      </c>
      <c r="X63" s="110">
        <v>4.2092231507273287E-2</v>
      </c>
      <c r="Y63" s="110">
        <v>1</v>
      </c>
    </row>
    <row r="64" spans="1:25" x14ac:dyDescent="0.25">
      <c r="A64" s="107" t="str">
        <f t="shared" si="0"/>
        <v>Northern IrelandMale70-74</v>
      </c>
      <c r="B64" s="107" t="s">
        <v>17</v>
      </c>
      <c r="C64" s="107" t="s">
        <v>14</v>
      </c>
      <c r="D64" s="107" t="s">
        <v>23</v>
      </c>
      <c r="E64" s="108">
        <v>444</v>
      </c>
      <c r="F64" s="108">
        <v>378</v>
      </c>
      <c r="G64" s="108">
        <v>822</v>
      </c>
      <c r="H64" s="108">
        <v>728</v>
      </c>
      <c r="I64" s="108">
        <v>304</v>
      </c>
      <c r="J64" s="108">
        <v>95</v>
      </c>
      <c r="K64" s="108">
        <v>2771</v>
      </c>
      <c r="L64" s="109">
        <v>50.203868411590307</v>
      </c>
      <c r="M64" s="109">
        <v>42.74113121527283</v>
      </c>
      <c r="N64" s="109">
        <v>92.944999626863151</v>
      </c>
      <c r="O64" s="109">
        <v>82.316252710895824</v>
      </c>
      <c r="P64" s="109">
        <v>34.373819813341107</v>
      </c>
      <c r="Q64" s="109">
        <v>10.741818691669097</v>
      </c>
      <c r="R64" s="109">
        <v>313.32189046963231</v>
      </c>
      <c r="S64" s="110">
        <v>0.16023096355106459</v>
      </c>
      <c r="T64" s="110">
        <v>0.13641284734752795</v>
      </c>
      <c r="U64" s="110">
        <v>0.2966438108985926</v>
      </c>
      <c r="V64" s="110">
        <v>0.26272103933597979</v>
      </c>
      <c r="W64" s="110">
        <v>0.10970768675568385</v>
      </c>
      <c r="X64" s="110">
        <v>3.4283652111151211E-2</v>
      </c>
      <c r="Y64" s="110">
        <v>1</v>
      </c>
    </row>
    <row r="65" spans="1:25" x14ac:dyDescent="0.25">
      <c r="A65" s="107" t="str">
        <f t="shared" si="0"/>
        <v>Northern IrelandMale75-79</v>
      </c>
      <c r="B65" s="107" t="s">
        <v>17</v>
      </c>
      <c r="C65" s="107" t="s">
        <v>14</v>
      </c>
      <c r="D65" s="107" t="s">
        <v>170</v>
      </c>
      <c r="E65" s="108">
        <v>376</v>
      </c>
      <c r="F65" s="108">
        <v>315</v>
      </c>
      <c r="G65" s="108">
        <v>647</v>
      </c>
      <c r="H65" s="108">
        <v>496</v>
      </c>
      <c r="I65" s="108">
        <v>164</v>
      </c>
      <c r="J65" s="108">
        <v>42</v>
      </c>
      <c r="K65" s="108">
        <v>2040</v>
      </c>
      <c r="L65" s="109">
        <v>42.51498766386927</v>
      </c>
      <c r="M65" s="109">
        <v>35.617609346060689</v>
      </c>
      <c r="N65" s="109">
        <v>73.157438879051639</v>
      </c>
      <c r="O65" s="109">
        <v>56.083600748082866</v>
      </c>
      <c r="P65" s="109">
        <v>18.543771215091915</v>
      </c>
      <c r="Q65" s="109">
        <v>4.7490145794747596</v>
      </c>
      <c r="R65" s="109">
        <v>230.66642243163116</v>
      </c>
      <c r="S65" s="110">
        <v>0.18431372549019606</v>
      </c>
      <c r="T65" s="110">
        <v>0.15441176470588233</v>
      </c>
      <c r="U65" s="110">
        <v>0.31715686274509802</v>
      </c>
      <c r="V65" s="110">
        <v>0.24313725490196075</v>
      </c>
      <c r="W65" s="110">
        <v>8.039215686274509E-2</v>
      </c>
      <c r="X65" s="110">
        <v>2.058823529411765E-2</v>
      </c>
      <c r="Y65" s="110">
        <v>1</v>
      </c>
    </row>
    <row r="66" spans="1:25" x14ac:dyDescent="0.25">
      <c r="A66" s="107" t="str">
        <f t="shared" si="0"/>
        <v>Northern IrelandMale80-84</v>
      </c>
      <c r="B66" s="107" t="s">
        <v>17</v>
      </c>
      <c r="C66" s="107" t="s">
        <v>14</v>
      </c>
      <c r="D66" s="107" t="s">
        <v>171</v>
      </c>
      <c r="E66" s="108">
        <v>243</v>
      </c>
      <c r="F66" s="108">
        <v>179</v>
      </c>
      <c r="G66" s="108">
        <v>295</v>
      </c>
      <c r="H66" s="108">
        <v>225</v>
      </c>
      <c r="I66" s="108">
        <v>55</v>
      </c>
      <c r="J66" s="108">
        <v>27</v>
      </c>
      <c r="K66" s="108">
        <v>1024</v>
      </c>
      <c r="L66" s="109">
        <v>27.476441495532534</v>
      </c>
      <c r="M66" s="109">
        <v>20.239847850618617</v>
      </c>
      <c r="N66" s="109">
        <v>33.356173832025092</v>
      </c>
      <c r="O66" s="109">
        <v>25.441149532900493</v>
      </c>
      <c r="P66" s="109">
        <v>6.2189476635978984</v>
      </c>
      <c r="Q66" s="109">
        <v>3.0529379439480593</v>
      </c>
      <c r="R66" s="109">
        <v>115.78549831862269</v>
      </c>
      <c r="S66" s="110">
        <v>0.23730468750000003</v>
      </c>
      <c r="T66" s="110">
        <v>0.17480468750000003</v>
      </c>
      <c r="U66" s="110">
        <v>0.2880859375</v>
      </c>
      <c r="V66" s="110">
        <v>0.2197265625</v>
      </c>
      <c r="W66" s="110">
        <v>5.37109375E-2</v>
      </c>
      <c r="X66" s="110">
        <v>2.63671875E-2</v>
      </c>
      <c r="Y66" s="110">
        <v>1</v>
      </c>
    </row>
    <row r="67" spans="1:25" x14ac:dyDescent="0.25">
      <c r="A67" s="107" t="str">
        <f t="shared" si="0"/>
        <v>Northern IrelandMale85+</v>
      </c>
      <c r="B67" s="107" t="s">
        <v>17</v>
      </c>
      <c r="C67" s="107" t="s">
        <v>14</v>
      </c>
      <c r="D67" s="107" t="s">
        <v>172</v>
      </c>
      <c r="E67" s="108">
        <v>158</v>
      </c>
      <c r="F67" s="108">
        <v>98</v>
      </c>
      <c r="G67" s="108">
        <v>132</v>
      </c>
      <c r="H67" s="108">
        <v>67</v>
      </c>
      <c r="I67" s="108">
        <v>34</v>
      </c>
      <c r="J67" s="108">
        <v>13</v>
      </c>
      <c r="K67" s="108">
        <v>502</v>
      </c>
      <c r="L67" s="109">
        <v>17.865340560881236</v>
      </c>
      <c r="M67" s="109">
        <v>11.081034018774439</v>
      </c>
      <c r="N67" s="109">
        <v>14.925474392634957</v>
      </c>
      <c r="O67" s="109">
        <v>7.5758089720192583</v>
      </c>
      <c r="P67" s="109">
        <v>3.8444403738605191</v>
      </c>
      <c r="Q67" s="109">
        <v>1.4699330841231397</v>
      </c>
      <c r="R67" s="109">
        <v>56.762031402293552</v>
      </c>
      <c r="S67" s="110">
        <v>0.3147410358565737</v>
      </c>
      <c r="T67" s="110">
        <v>0.19521912350597609</v>
      </c>
      <c r="U67" s="110">
        <v>0.26294820717131473</v>
      </c>
      <c r="V67" s="110">
        <v>0.13346613545816732</v>
      </c>
      <c r="W67" s="110">
        <v>6.7729083665338641E-2</v>
      </c>
      <c r="X67" s="110">
        <v>2.589641434262948E-2</v>
      </c>
      <c r="Y67" s="110">
        <v>1</v>
      </c>
    </row>
    <row r="68" spans="1:25" x14ac:dyDescent="0.25">
      <c r="A68" s="107" t="str">
        <f t="shared" ref="A68" si="2">B68&amp;C68&amp;D68</f>
        <v>Northern IrelandMaleTotal</v>
      </c>
      <c r="B68" s="107" t="s">
        <v>17</v>
      </c>
      <c r="C68" s="107" t="s">
        <v>14</v>
      </c>
      <c r="D68" s="107" t="s">
        <v>6</v>
      </c>
      <c r="E68" s="108">
        <v>2861</v>
      </c>
      <c r="F68" s="108">
        <v>2423</v>
      </c>
      <c r="G68" s="108">
        <v>5270</v>
      </c>
      <c r="H68" s="108">
        <v>5185</v>
      </c>
      <c r="I68" s="108">
        <v>2762</v>
      </c>
      <c r="J68" s="108">
        <v>1152</v>
      </c>
      <c r="K68" s="108">
        <v>19653</v>
      </c>
      <c r="L68" s="109">
        <v>323.4983502827925</v>
      </c>
      <c r="M68" s="109">
        <v>273.97291252541288</v>
      </c>
      <c r="N68" s="109">
        <v>595.88825794838056</v>
      </c>
      <c r="O68" s="109">
        <v>586.27715701372915</v>
      </c>
      <c r="P68" s="109">
        <v>312.30424448831627</v>
      </c>
      <c r="Q68" s="109">
        <v>130.25868560845052</v>
      </c>
      <c r="R68" s="109">
        <v>2222.1996078670818</v>
      </c>
      <c r="S68" s="110">
        <v>0.14557573907291507</v>
      </c>
      <c r="T68" s="110">
        <v>0.12328906528265406</v>
      </c>
      <c r="U68" s="110">
        <v>0.26815244491935081</v>
      </c>
      <c r="V68" s="110">
        <v>0.26382740548516764</v>
      </c>
      <c r="W68" s="110">
        <v>0.1405383402025136</v>
      </c>
      <c r="X68" s="110">
        <v>5.8617005037398869E-2</v>
      </c>
      <c r="Y68" s="110">
        <v>1</v>
      </c>
    </row>
    <row r="69" spans="1:25" x14ac:dyDescent="0.25">
      <c r="A69" s="107" t="str">
        <f t="shared" si="0"/>
        <v>Northern IrelandFemale0-14</v>
      </c>
      <c r="B69" s="107" t="s">
        <v>17</v>
      </c>
      <c r="C69" s="107" t="s">
        <v>15</v>
      </c>
      <c r="D69" s="107" t="s">
        <v>18</v>
      </c>
      <c r="E69" s="108">
        <v>22</v>
      </c>
      <c r="F69" s="108">
        <v>19</v>
      </c>
      <c r="G69" s="108">
        <v>49</v>
      </c>
      <c r="H69" s="108">
        <v>82</v>
      </c>
      <c r="I69" s="108">
        <v>70</v>
      </c>
      <c r="J69" s="108">
        <v>45</v>
      </c>
      <c r="K69" s="108">
        <v>287</v>
      </c>
      <c r="L69" s="109">
        <v>2.4043768401679566</v>
      </c>
      <c r="M69" s="109">
        <v>2.0765072710541443</v>
      </c>
      <c r="N69" s="109">
        <v>5.3552029621922674</v>
      </c>
      <c r="O69" s="109">
        <v>8.9617682224442028</v>
      </c>
      <c r="P69" s="109">
        <v>7.6502899459889528</v>
      </c>
      <c r="Q69" s="109">
        <v>4.9180435367071844</v>
      </c>
      <c r="R69" s="109">
        <v>31.366188778554708</v>
      </c>
      <c r="S69" s="110">
        <v>7.6655052264808357E-2</v>
      </c>
      <c r="T69" s="110">
        <v>6.6202090592334492E-2</v>
      </c>
      <c r="U69" s="110">
        <v>0.17073170731707318</v>
      </c>
      <c r="V69" s="110">
        <v>0.28571428571428575</v>
      </c>
      <c r="W69" s="110">
        <v>0.24390243902439024</v>
      </c>
      <c r="X69" s="110">
        <v>0.15679442508710803</v>
      </c>
      <c r="Y69" s="110">
        <v>1</v>
      </c>
    </row>
    <row r="70" spans="1:25" x14ac:dyDescent="0.25">
      <c r="A70" s="107" t="str">
        <f t="shared" si="0"/>
        <v>Northern IrelandFemale15-24</v>
      </c>
      <c r="B70" s="107" t="s">
        <v>17</v>
      </c>
      <c r="C70" s="107" t="s">
        <v>15</v>
      </c>
      <c r="D70" s="107" t="s">
        <v>19</v>
      </c>
      <c r="E70" s="108">
        <v>29</v>
      </c>
      <c r="F70" s="108">
        <v>31</v>
      </c>
      <c r="G70" s="108">
        <v>72</v>
      </c>
      <c r="H70" s="108">
        <v>103</v>
      </c>
      <c r="I70" s="108">
        <v>101</v>
      </c>
      <c r="J70" s="108">
        <v>69</v>
      </c>
      <c r="K70" s="108">
        <v>405</v>
      </c>
      <c r="L70" s="109">
        <v>3.1694058347668519</v>
      </c>
      <c r="M70" s="109">
        <v>3.3879855475093934</v>
      </c>
      <c r="N70" s="109">
        <v>7.8688696587314944</v>
      </c>
      <c r="O70" s="109">
        <v>11.256855206240887</v>
      </c>
      <c r="P70" s="109">
        <v>11.038275493498347</v>
      </c>
      <c r="Q70" s="109">
        <v>7.5410000896176825</v>
      </c>
      <c r="R70" s="109">
        <v>44.262391830364656</v>
      </c>
      <c r="S70" s="110">
        <v>7.160493827160494E-2</v>
      </c>
      <c r="T70" s="110">
        <v>7.6543209876543214E-2</v>
      </c>
      <c r="U70" s="110">
        <v>0.17777777777777778</v>
      </c>
      <c r="V70" s="110">
        <v>0.25432098765432098</v>
      </c>
      <c r="W70" s="110">
        <v>0.24938271604938272</v>
      </c>
      <c r="X70" s="110">
        <v>0.17037037037037037</v>
      </c>
      <c r="Y70" s="110">
        <v>1</v>
      </c>
    </row>
    <row r="71" spans="1:25" x14ac:dyDescent="0.25">
      <c r="A71" s="107" t="str">
        <f t="shared" si="0"/>
        <v>Northern IrelandFemale25-29</v>
      </c>
      <c r="B71" s="107" t="s">
        <v>17</v>
      </c>
      <c r="C71" s="107" t="s">
        <v>15</v>
      </c>
      <c r="D71" s="107" t="s">
        <v>162</v>
      </c>
      <c r="E71" s="108">
        <v>33</v>
      </c>
      <c r="F71" s="108">
        <v>37</v>
      </c>
      <c r="G71" s="108">
        <v>117</v>
      </c>
      <c r="H71" s="108">
        <v>124</v>
      </c>
      <c r="I71" s="108">
        <v>117</v>
      </c>
      <c r="J71" s="108">
        <v>76</v>
      </c>
      <c r="K71" s="108">
        <v>504</v>
      </c>
      <c r="L71" s="109">
        <v>3.6065652602519349</v>
      </c>
      <c r="M71" s="109">
        <v>4.0437246857370175</v>
      </c>
      <c r="N71" s="109">
        <v>12.786913195438679</v>
      </c>
      <c r="O71" s="109">
        <v>13.551942190037574</v>
      </c>
      <c r="P71" s="109">
        <v>12.786913195438679</v>
      </c>
      <c r="Q71" s="109">
        <v>8.3060290842165774</v>
      </c>
      <c r="R71" s="109">
        <v>55.082087611120457</v>
      </c>
      <c r="S71" s="110">
        <v>6.5476190476190479E-2</v>
      </c>
      <c r="T71" s="110">
        <v>7.3412698412698416E-2</v>
      </c>
      <c r="U71" s="110">
        <v>0.23214285714285718</v>
      </c>
      <c r="V71" s="110">
        <v>0.24603174603174605</v>
      </c>
      <c r="W71" s="110">
        <v>0.23214285714285718</v>
      </c>
      <c r="X71" s="110">
        <v>0.15079365079365081</v>
      </c>
      <c r="Y71" s="110">
        <v>1</v>
      </c>
    </row>
    <row r="72" spans="1:25" x14ac:dyDescent="0.25">
      <c r="A72" s="107" t="str">
        <f t="shared" si="0"/>
        <v>Northern IrelandFemale30-34</v>
      </c>
      <c r="B72" s="107" t="s">
        <v>17</v>
      </c>
      <c r="C72" s="107" t="s">
        <v>15</v>
      </c>
      <c r="D72" s="107" t="s">
        <v>163</v>
      </c>
      <c r="E72" s="108">
        <v>61</v>
      </c>
      <c r="F72" s="108">
        <v>69</v>
      </c>
      <c r="G72" s="108">
        <v>155</v>
      </c>
      <c r="H72" s="108">
        <v>212</v>
      </c>
      <c r="I72" s="108">
        <v>193</v>
      </c>
      <c r="J72" s="108">
        <v>109</v>
      </c>
      <c r="K72" s="108">
        <v>799</v>
      </c>
      <c r="L72" s="109">
        <v>6.6666812386475165</v>
      </c>
      <c r="M72" s="109">
        <v>7.5410000896176825</v>
      </c>
      <c r="N72" s="109">
        <v>16.939927737546967</v>
      </c>
      <c r="O72" s="109">
        <v>23.169449550709398</v>
      </c>
      <c r="P72" s="109">
        <v>21.092942279655258</v>
      </c>
      <c r="Q72" s="109">
        <v>11.912594344468513</v>
      </c>
      <c r="R72" s="109">
        <v>87.322595240645327</v>
      </c>
      <c r="S72" s="110">
        <v>7.6345431789737184E-2</v>
      </c>
      <c r="T72" s="110">
        <v>8.6357947434292884E-2</v>
      </c>
      <c r="U72" s="110">
        <v>0.19399249061326659</v>
      </c>
      <c r="V72" s="110">
        <v>0.26533166458072588</v>
      </c>
      <c r="W72" s="110">
        <v>0.24155193992490617</v>
      </c>
      <c r="X72" s="110">
        <v>0.13642052565707136</v>
      </c>
      <c r="Y72" s="110">
        <v>1</v>
      </c>
    </row>
    <row r="73" spans="1:25" x14ac:dyDescent="0.25">
      <c r="A73" s="107" t="str">
        <f t="shared" si="0"/>
        <v>Northern IrelandFemale35-39</v>
      </c>
      <c r="B73" s="107" t="s">
        <v>17</v>
      </c>
      <c r="C73" s="107" t="s">
        <v>15</v>
      </c>
      <c r="D73" s="107" t="s">
        <v>164</v>
      </c>
      <c r="E73" s="108">
        <v>90</v>
      </c>
      <c r="F73" s="108">
        <v>87</v>
      </c>
      <c r="G73" s="108">
        <v>247</v>
      </c>
      <c r="H73" s="108">
        <v>369</v>
      </c>
      <c r="I73" s="108">
        <v>304</v>
      </c>
      <c r="J73" s="108">
        <v>133</v>
      </c>
      <c r="K73" s="108">
        <v>1230</v>
      </c>
      <c r="L73" s="109">
        <v>9.8360870734143688</v>
      </c>
      <c r="M73" s="109">
        <v>9.5082175043005552</v>
      </c>
      <c r="N73" s="109">
        <v>26.994594523703878</v>
      </c>
      <c r="O73" s="109">
        <v>40.327957000998914</v>
      </c>
      <c r="P73" s="109">
        <v>33.224116336866309</v>
      </c>
      <c r="Q73" s="109">
        <v>14.535550897379009</v>
      </c>
      <c r="R73" s="109">
        <v>134.42652333666302</v>
      </c>
      <c r="S73" s="110">
        <v>7.3170731707317083E-2</v>
      </c>
      <c r="T73" s="110">
        <v>7.0731707317073164E-2</v>
      </c>
      <c r="U73" s="110">
        <v>0.20081300813008132</v>
      </c>
      <c r="V73" s="110">
        <v>0.30000000000000004</v>
      </c>
      <c r="W73" s="110">
        <v>0.24715447154471545</v>
      </c>
      <c r="X73" s="110">
        <v>0.108130081300813</v>
      </c>
      <c r="Y73" s="110">
        <v>1</v>
      </c>
    </row>
    <row r="74" spans="1:25" x14ac:dyDescent="0.25">
      <c r="A74" s="107" t="str">
        <f t="shared" ref="A74:A141" si="3">B74&amp;C74&amp;D74</f>
        <v>Northern IrelandFemale40-44</v>
      </c>
      <c r="B74" s="107" t="s">
        <v>17</v>
      </c>
      <c r="C74" s="107" t="s">
        <v>15</v>
      </c>
      <c r="D74" s="107" t="s">
        <v>165</v>
      </c>
      <c r="E74" s="108">
        <v>168</v>
      </c>
      <c r="F74" s="108">
        <v>128</v>
      </c>
      <c r="G74" s="108">
        <v>401</v>
      </c>
      <c r="H74" s="108">
        <v>512</v>
      </c>
      <c r="I74" s="108">
        <v>361</v>
      </c>
      <c r="J74" s="108">
        <v>168</v>
      </c>
      <c r="K74" s="108">
        <v>1738</v>
      </c>
      <c r="L74" s="109">
        <v>18.360695870373487</v>
      </c>
      <c r="M74" s="109">
        <v>13.989101615522658</v>
      </c>
      <c r="N74" s="109">
        <v>43.825232404879578</v>
      </c>
      <c r="O74" s="109">
        <v>55.956406462090634</v>
      </c>
      <c r="P74" s="109">
        <v>39.453638150028745</v>
      </c>
      <c r="Q74" s="109">
        <v>18.360695870373487</v>
      </c>
      <c r="R74" s="109">
        <v>189.94577037326857</v>
      </c>
      <c r="S74" s="110">
        <v>9.6662830840046024E-2</v>
      </c>
      <c r="T74" s="110">
        <v>7.3647871116225561E-2</v>
      </c>
      <c r="U74" s="110">
        <v>0.23072497123130037</v>
      </c>
      <c r="V74" s="110">
        <v>0.29459148446490224</v>
      </c>
      <c r="W74" s="110">
        <v>0.20771001150747986</v>
      </c>
      <c r="X74" s="110">
        <v>9.6662830840046024E-2</v>
      </c>
      <c r="Y74" s="110">
        <v>1</v>
      </c>
    </row>
    <row r="75" spans="1:25" x14ac:dyDescent="0.25">
      <c r="A75" s="107" t="str">
        <f t="shared" si="3"/>
        <v>Northern IrelandFemale45-49</v>
      </c>
      <c r="B75" s="107" t="s">
        <v>17</v>
      </c>
      <c r="C75" s="107" t="s">
        <v>15</v>
      </c>
      <c r="D75" s="107" t="s">
        <v>166</v>
      </c>
      <c r="E75" s="108">
        <v>210</v>
      </c>
      <c r="F75" s="108">
        <v>205</v>
      </c>
      <c r="G75" s="108">
        <v>542</v>
      </c>
      <c r="H75" s="108">
        <v>644</v>
      </c>
      <c r="I75" s="108">
        <v>488</v>
      </c>
      <c r="J75" s="108">
        <v>243</v>
      </c>
      <c r="K75" s="108">
        <v>2332</v>
      </c>
      <c r="L75" s="109">
        <v>22.950869837966859</v>
      </c>
      <c r="M75" s="109">
        <v>22.404420556110505</v>
      </c>
      <c r="N75" s="109">
        <v>59.235102153228752</v>
      </c>
      <c r="O75" s="109">
        <v>70.382667503098361</v>
      </c>
      <c r="P75" s="109">
        <v>53.333449909180132</v>
      </c>
      <c r="Q75" s="109">
        <v>26.557435098218797</v>
      </c>
      <c r="R75" s="109">
        <v>254.86394505780342</v>
      </c>
      <c r="S75" s="110">
        <v>9.0051457975986279E-2</v>
      </c>
      <c r="T75" s="110">
        <v>8.7907375643224692E-2</v>
      </c>
      <c r="U75" s="110">
        <v>0.23241852487135506</v>
      </c>
      <c r="V75" s="110">
        <v>0.27615780445969124</v>
      </c>
      <c r="W75" s="110">
        <v>0.20926243567753003</v>
      </c>
      <c r="X75" s="110">
        <v>0.10420240137221269</v>
      </c>
      <c r="Y75" s="110">
        <v>1</v>
      </c>
    </row>
    <row r="76" spans="1:25" x14ac:dyDescent="0.25">
      <c r="A76" s="107" t="str">
        <f t="shared" si="3"/>
        <v>Northern IrelandFemale50-54</v>
      </c>
      <c r="B76" s="107" t="s">
        <v>17</v>
      </c>
      <c r="C76" s="107" t="s">
        <v>15</v>
      </c>
      <c r="D76" s="107" t="s">
        <v>167</v>
      </c>
      <c r="E76" s="108">
        <v>275</v>
      </c>
      <c r="F76" s="108">
        <v>281</v>
      </c>
      <c r="G76" s="108">
        <v>618</v>
      </c>
      <c r="H76" s="108">
        <v>829</v>
      </c>
      <c r="I76" s="108">
        <v>718</v>
      </c>
      <c r="J76" s="108">
        <v>336</v>
      </c>
      <c r="K76" s="108">
        <v>3057</v>
      </c>
      <c r="L76" s="109">
        <v>30.054710502099457</v>
      </c>
      <c r="M76" s="109">
        <v>30.710449640327081</v>
      </c>
      <c r="N76" s="109">
        <v>67.541131237445327</v>
      </c>
      <c r="O76" s="109">
        <v>90.601290931783453</v>
      </c>
      <c r="P76" s="109">
        <v>78.470116874572412</v>
      </c>
      <c r="Q76" s="109">
        <v>36.721391740746974</v>
      </c>
      <c r="R76" s="109">
        <v>334.09909092697472</v>
      </c>
      <c r="S76" s="110">
        <v>8.9957474648348051E-2</v>
      </c>
      <c r="T76" s="110">
        <v>9.1920183186130183E-2</v>
      </c>
      <c r="U76" s="110">
        <v>0.20215897939156033</v>
      </c>
      <c r="V76" s="110">
        <v>0.27118089630356557</v>
      </c>
      <c r="W76" s="110">
        <v>0.23487078835459602</v>
      </c>
      <c r="X76" s="110">
        <v>0.1099116781157998</v>
      </c>
      <c r="Y76" s="110">
        <v>1</v>
      </c>
    </row>
    <row r="77" spans="1:25" x14ac:dyDescent="0.25">
      <c r="A77" s="107" t="str">
        <f t="shared" si="3"/>
        <v>Northern IrelandFemale55-59</v>
      </c>
      <c r="B77" s="107" t="s">
        <v>17</v>
      </c>
      <c r="C77" s="107" t="s">
        <v>15</v>
      </c>
      <c r="D77" s="107" t="s">
        <v>168</v>
      </c>
      <c r="E77" s="108">
        <v>255</v>
      </c>
      <c r="F77" s="108">
        <v>285</v>
      </c>
      <c r="G77" s="108">
        <v>697</v>
      </c>
      <c r="H77" s="108">
        <v>938</v>
      </c>
      <c r="I77" s="108">
        <v>682</v>
      </c>
      <c r="J77" s="108">
        <v>324</v>
      </c>
      <c r="K77" s="108">
        <v>3181</v>
      </c>
      <c r="L77" s="109">
        <v>27.868913374674044</v>
      </c>
      <c r="M77" s="109">
        <v>31.147609065812166</v>
      </c>
      <c r="N77" s="109">
        <v>76.175029890775718</v>
      </c>
      <c r="O77" s="109">
        <v>102.51388527625197</v>
      </c>
      <c r="P77" s="109">
        <v>74.535682045206656</v>
      </c>
      <c r="Q77" s="109">
        <v>35.409913464291726</v>
      </c>
      <c r="R77" s="109">
        <v>347.65103311701228</v>
      </c>
      <c r="S77" s="110">
        <v>8.0163470606727447E-2</v>
      </c>
      <c r="T77" s="110">
        <v>8.9594467148695373E-2</v>
      </c>
      <c r="U77" s="110">
        <v>0.21911348632505501</v>
      </c>
      <c r="V77" s="110">
        <v>0.29487582521219741</v>
      </c>
      <c r="W77" s="110">
        <v>0.21439798805407104</v>
      </c>
      <c r="X77" s="110">
        <v>0.1018547626532537</v>
      </c>
      <c r="Y77" s="110">
        <v>1</v>
      </c>
    </row>
    <row r="78" spans="1:25" x14ac:dyDescent="0.25">
      <c r="A78" s="107" t="str">
        <f t="shared" si="3"/>
        <v>Northern IrelandFemale60-64</v>
      </c>
      <c r="B78" s="107" t="s">
        <v>17</v>
      </c>
      <c r="C78" s="107" t="s">
        <v>15</v>
      </c>
      <c r="D78" s="107" t="s">
        <v>169</v>
      </c>
      <c r="E78" s="108">
        <v>364</v>
      </c>
      <c r="F78" s="108">
        <v>323</v>
      </c>
      <c r="G78" s="108">
        <v>770</v>
      </c>
      <c r="H78" s="108">
        <v>962</v>
      </c>
      <c r="I78" s="108">
        <v>640</v>
      </c>
      <c r="J78" s="108">
        <v>268</v>
      </c>
      <c r="K78" s="108">
        <v>3327</v>
      </c>
      <c r="L78" s="109">
        <v>39.781507719142553</v>
      </c>
      <c r="M78" s="109">
        <v>35.30062360792045</v>
      </c>
      <c r="N78" s="109">
        <v>84.153189405878493</v>
      </c>
      <c r="O78" s="109">
        <v>105.13684182916246</v>
      </c>
      <c r="P78" s="109">
        <v>69.945508077613283</v>
      </c>
      <c r="Q78" s="109">
        <v>29.289681507500564</v>
      </c>
      <c r="R78" s="109">
        <v>363.6073521472178</v>
      </c>
      <c r="S78" s="110">
        <v>0.10940787496242861</v>
      </c>
      <c r="T78" s="110">
        <v>9.7084460474902309E-2</v>
      </c>
      <c r="U78" s="110">
        <v>0.23143973549744518</v>
      </c>
      <c r="V78" s="110">
        <v>0.28914938382927563</v>
      </c>
      <c r="W78" s="110">
        <v>0.19236549443943493</v>
      </c>
      <c r="X78" s="110">
        <v>8.0553050796513384E-2</v>
      </c>
      <c r="Y78" s="110">
        <v>1</v>
      </c>
    </row>
    <row r="79" spans="1:25" x14ac:dyDescent="0.25">
      <c r="A79" s="107" t="str">
        <f t="shared" si="3"/>
        <v>Northern IrelandFemale65-69</v>
      </c>
      <c r="B79" s="107" t="s">
        <v>17</v>
      </c>
      <c r="C79" s="107" t="s">
        <v>15</v>
      </c>
      <c r="D79" s="107" t="s">
        <v>22</v>
      </c>
      <c r="E79" s="108">
        <v>371</v>
      </c>
      <c r="F79" s="108">
        <v>317</v>
      </c>
      <c r="G79" s="108">
        <v>585</v>
      </c>
      <c r="H79" s="108">
        <v>735</v>
      </c>
      <c r="I79" s="108">
        <v>482</v>
      </c>
      <c r="J79" s="108">
        <v>202</v>
      </c>
      <c r="K79" s="108">
        <v>2692</v>
      </c>
      <c r="L79" s="109">
        <v>40.546536713741453</v>
      </c>
      <c r="M79" s="109">
        <v>34.644884469692833</v>
      </c>
      <c r="N79" s="109">
        <v>63.934565977193394</v>
      </c>
      <c r="O79" s="109">
        <v>80.328044432884013</v>
      </c>
      <c r="P79" s="109">
        <v>52.677710770952508</v>
      </c>
      <c r="Q79" s="109">
        <v>22.076550986996693</v>
      </c>
      <c r="R79" s="109">
        <v>294.2082933514609</v>
      </c>
      <c r="S79" s="110">
        <v>0.13781575037147104</v>
      </c>
      <c r="T79" s="110">
        <v>0.11775631500742942</v>
      </c>
      <c r="U79" s="110">
        <v>0.21731054977711736</v>
      </c>
      <c r="V79" s="110">
        <v>0.27303120356612187</v>
      </c>
      <c r="W79" s="110">
        <v>0.17904903417533433</v>
      </c>
      <c r="X79" s="110">
        <v>7.5037147102526E-2</v>
      </c>
      <c r="Y79" s="110">
        <v>1</v>
      </c>
    </row>
    <row r="80" spans="1:25" x14ac:dyDescent="0.25">
      <c r="A80" s="107" t="str">
        <f t="shared" si="3"/>
        <v>Northern IrelandFemale70-74</v>
      </c>
      <c r="B80" s="107" t="s">
        <v>17</v>
      </c>
      <c r="C80" s="107" t="s">
        <v>15</v>
      </c>
      <c r="D80" s="107" t="s">
        <v>23</v>
      </c>
      <c r="E80" s="108">
        <v>340</v>
      </c>
      <c r="F80" s="108">
        <v>267</v>
      </c>
      <c r="G80" s="108">
        <v>630</v>
      </c>
      <c r="H80" s="108">
        <v>650</v>
      </c>
      <c r="I80" s="108">
        <v>395</v>
      </c>
      <c r="J80" s="108">
        <v>125</v>
      </c>
      <c r="K80" s="108">
        <v>2407</v>
      </c>
      <c r="L80" s="109">
        <v>37.158551166232058</v>
      </c>
      <c r="M80" s="109">
        <v>29.180391651129291</v>
      </c>
      <c r="N80" s="109">
        <v>68.852609513900575</v>
      </c>
      <c r="O80" s="109">
        <v>71.038406641325992</v>
      </c>
      <c r="P80" s="109">
        <v>43.169493266651948</v>
      </c>
      <c r="Q80" s="109">
        <v>13.661232046408843</v>
      </c>
      <c r="R80" s="109">
        <v>263.06068428564868</v>
      </c>
      <c r="S80" s="110">
        <v>0.14125467386788534</v>
      </c>
      <c r="T80" s="110">
        <v>0.11092646447860409</v>
      </c>
      <c r="U80" s="110">
        <v>0.26173660157872874</v>
      </c>
      <c r="V80" s="110">
        <v>0.27004570004154554</v>
      </c>
      <c r="W80" s="110">
        <v>0.16410469464063152</v>
      </c>
      <c r="X80" s="110">
        <v>5.1931865392604901E-2</v>
      </c>
      <c r="Y80" s="110">
        <v>1</v>
      </c>
    </row>
    <row r="81" spans="1:25" x14ac:dyDescent="0.25">
      <c r="A81" s="107" t="str">
        <f t="shared" si="3"/>
        <v>Northern IrelandFemale75-79</v>
      </c>
      <c r="B81" s="107" t="s">
        <v>17</v>
      </c>
      <c r="C81" s="107" t="s">
        <v>15</v>
      </c>
      <c r="D81" s="107" t="s">
        <v>170</v>
      </c>
      <c r="E81" s="108">
        <v>311</v>
      </c>
      <c r="F81" s="108">
        <v>227</v>
      </c>
      <c r="G81" s="108">
        <v>494</v>
      </c>
      <c r="H81" s="108">
        <v>506</v>
      </c>
      <c r="I81" s="108">
        <v>246</v>
      </c>
      <c r="J81" s="108">
        <v>58</v>
      </c>
      <c r="K81" s="108">
        <v>1842</v>
      </c>
      <c r="L81" s="109">
        <v>33.98914533146521</v>
      </c>
      <c r="M81" s="109">
        <v>24.808797396278464</v>
      </c>
      <c r="N81" s="109">
        <v>53.989189047407756</v>
      </c>
      <c r="O81" s="109">
        <v>55.300667323862996</v>
      </c>
      <c r="P81" s="109">
        <v>26.885304667332605</v>
      </c>
      <c r="Q81" s="109">
        <v>6.3388116695337038</v>
      </c>
      <c r="R81" s="109">
        <v>201.31191543588074</v>
      </c>
      <c r="S81" s="110">
        <v>0.16883821932681869</v>
      </c>
      <c r="T81" s="110">
        <v>0.12323561346362651</v>
      </c>
      <c r="U81" s="110">
        <v>0.26818675352877308</v>
      </c>
      <c r="V81" s="110">
        <v>0.27470141150922905</v>
      </c>
      <c r="W81" s="110">
        <v>0.13355048859934854</v>
      </c>
      <c r="X81" s="110">
        <v>3.1487513572204126E-2</v>
      </c>
      <c r="Y81" s="110">
        <v>1</v>
      </c>
    </row>
    <row r="82" spans="1:25" x14ac:dyDescent="0.25">
      <c r="A82" s="107" t="str">
        <f t="shared" si="3"/>
        <v>Northern IrelandFemale80-84</v>
      </c>
      <c r="B82" s="107" t="s">
        <v>17</v>
      </c>
      <c r="C82" s="107" t="s">
        <v>15</v>
      </c>
      <c r="D82" s="107" t="s">
        <v>171</v>
      </c>
      <c r="E82" s="108">
        <v>230</v>
      </c>
      <c r="F82" s="108">
        <v>165</v>
      </c>
      <c r="G82" s="108">
        <v>307</v>
      </c>
      <c r="H82" s="108">
        <v>278</v>
      </c>
      <c r="I82" s="108">
        <v>88</v>
      </c>
      <c r="J82" s="108">
        <v>29</v>
      </c>
      <c r="K82" s="108">
        <v>1097</v>
      </c>
      <c r="L82" s="109">
        <v>25.136666965392276</v>
      </c>
      <c r="M82" s="109">
        <v>18.032826301259675</v>
      </c>
      <c r="N82" s="109">
        <v>33.551985905980118</v>
      </c>
      <c r="O82" s="109">
        <v>30.382580071213269</v>
      </c>
      <c r="P82" s="109">
        <v>9.6175073606718264</v>
      </c>
      <c r="Q82" s="109">
        <v>3.1694058347668519</v>
      </c>
      <c r="R82" s="109">
        <v>119.89097243928401</v>
      </c>
      <c r="S82" s="110">
        <v>0.20966271649954424</v>
      </c>
      <c r="T82" s="110">
        <v>0.15041020966271651</v>
      </c>
      <c r="U82" s="110">
        <v>0.27985414767547856</v>
      </c>
      <c r="V82" s="110">
        <v>0.25341841385597086</v>
      </c>
      <c r="W82" s="110">
        <v>8.0218778486782133E-2</v>
      </c>
      <c r="X82" s="110">
        <v>2.6435733819507749E-2</v>
      </c>
      <c r="Y82" s="110">
        <v>1</v>
      </c>
    </row>
    <row r="83" spans="1:25" x14ac:dyDescent="0.25">
      <c r="A83" s="107" t="str">
        <f t="shared" si="3"/>
        <v>Northern IrelandFemale85+</v>
      </c>
      <c r="B83" s="107" t="s">
        <v>17</v>
      </c>
      <c r="C83" s="107" t="s">
        <v>15</v>
      </c>
      <c r="D83" s="107" t="s">
        <v>172</v>
      </c>
      <c r="E83" s="108">
        <v>187</v>
      </c>
      <c r="F83" s="108">
        <v>128</v>
      </c>
      <c r="G83" s="108">
        <v>195</v>
      </c>
      <c r="H83" s="108">
        <v>139</v>
      </c>
      <c r="I83" s="108">
        <v>52</v>
      </c>
      <c r="J83" s="108">
        <v>13</v>
      </c>
      <c r="K83" s="108">
        <v>714</v>
      </c>
      <c r="L83" s="109">
        <v>20.437203141427631</v>
      </c>
      <c r="M83" s="109">
        <v>13.989101615522658</v>
      </c>
      <c r="N83" s="109">
        <v>21.311521992397797</v>
      </c>
      <c r="O83" s="109">
        <v>15.191290035606634</v>
      </c>
      <c r="P83" s="109">
        <v>5.6830725313060793</v>
      </c>
      <c r="Q83" s="109">
        <v>1.4207681328265198</v>
      </c>
      <c r="R83" s="109">
        <v>78.03295744908732</v>
      </c>
      <c r="S83" s="110">
        <v>0.26190476190476192</v>
      </c>
      <c r="T83" s="110">
        <v>0.17927170868347342</v>
      </c>
      <c r="U83" s="110">
        <v>0.27310924369747897</v>
      </c>
      <c r="V83" s="110">
        <v>0.19467787114845939</v>
      </c>
      <c r="W83" s="110">
        <v>7.2829131652661069E-2</v>
      </c>
      <c r="X83" s="110">
        <v>1.8207282913165267E-2</v>
      </c>
      <c r="Y83" s="110">
        <v>1</v>
      </c>
    </row>
    <row r="84" spans="1:25" x14ac:dyDescent="0.25">
      <c r="A84" s="107" t="str">
        <f t="shared" ref="A84" si="4">B84&amp;C84&amp;D84</f>
        <v>Northern IrelandFemaleTotal</v>
      </c>
      <c r="B84" s="107" t="s">
        <v>17</v>
      </c>
      <c r="C84" s="107" t="s">
        <v>15</v>
      </c>
      <c r="D84" s="107" t="s">
        <v>6</v>
      </c>
      <c r="E84" s="108">
        <v>2946</v>
      </c>
      <c r="F84" s="108">
        <v>2569</v>
      </c>
      <c r="G84" s="108">
        <v>5879</v>
      </c>
      <c r="H84" s="108">
        <v>7083</v>
      </c>
      <c r="I84" s="108">
        <v>4937</v>
      </c>
      <c r="J84" s="108">
        <v>2198</v>
      </c>
      <c r="K84" s="108">
        <v>25612</v>
      </c>
      <c r="L84" s="109">
        <v>321.96791686976366</v>
      </c>
      <c r="M84" s="109">
        <v>280.76564101779456</v>
      </c>
      <c r="N84" s="109">
        <v>642.51506560670077</v>
      </c>
      <c r="O84" s="109">
        <v>774.10005267771078</v>
      </c>
      <c r="P84" s="109">
        <v>539.56402090496374</v>
      </c>
      <c r="Q84" s="109">
        <v>240.21910430405313</v>
      </c>
      <c r="R84" s="109">
        <v>2799.1318013809869</v>
      </c>
      <c r="S84" s="110">
        <v>0.11502420740277994</v>
      </c>
      <c r="T84" s="110">
        <v>0.10030454474465093</v>
      </c>
      <c r="U84" s="110">
        <v>0.22954084023114163</v>
      </c>
      <c r="V84" s="110">
        <v>0.27655005466187721</v>
      </c>
      <c r="W84" s="110">
        <v>0.19276120568483524</v>
      </c>
      <c r="X84" s="110">
        <v>8.5819147274714971E-2</v>
      </c>
      <c r="Y84" s="110">
        <v>1</v>
      </c>
    </row>
    <row r="85" spans="1:25" x14ac:dyDescent="0.25">
      <c r="A85" s="107" t="str">
        <f t="shared" si="3"/>
        <v>Northern IrelandAll persons0-14</v>
      </c>
      <c r="B85" s="107" t="s">
        <v>17</v>
      </c>
      <c r="C85" s="107" t="s">
        <v>16</v>
      </c>
      <c r="D85" s="107" t="s">
        <v>18</v>
      </c>
      <c r="E85" s="108">
        <v>54</v>
      </c>
      <c r="F85" s="108">
        <v>44</v>
      </c>
      <c r="G85" s="108">
        <v>106</v>
      </c>
      <c r="H85" s="108">
        <v>165</v>
      </c>
      <c r="I85" s="108">
        <v>169</v>
      </c>
      <c r="J85" s="108">
        <v>97</v>
      </c>
      <c r="K85" s="108">
        <v>635</v>
      </c>
      <c r="L85" s="109">
        <v>3.0010136757304688</v>
      </c>
      <c r="M85" s="109">
        <v>2.4452704024470489</v>
      </c>
      <c r="N85" s="109">
        <v>5.8908786968042532</v>
      </c>
      <c r="O85" s="109">
        <v>9.1697640091764328</v>
      </c>
      <c r="P85" s="109">
        <v>9.3920613184898016</v>
      </c>
      <c r="Q85" s="109">
        <v>5.3907097508491759</v>
      </c>
      <c r="R85" s="109">
        <v>35.289697853497181</v>
      </c>
      <c r="S85" s="110">
        <v>8.5039370078740156E-2</v>
      </c>
      <c r="T85" s="110">
        <v>6.9291338582677164E-2</v>
      </c>
      <c r="U85" s="110">
        <v>0.16692913385826771</v>
      </c>
      <c r="V85" s="110">
        <v>0.25984251968503935</v>
      </c>
      <c r="W85" s="110">
        <v>0.2661417322834646</v>
      </c>
      <c r="X85" s="110">
        <v>0.15275590551181104</v>
      </c>
      <c r="Y85" s="110">
        <v>1</v>
      </c>
    </row>
    <row r="86" spans="1:25" x14ac:dyDescent="0.25">
      <c r="A86" s="107" t="str">
        <f t="shared" si="3"/>
        <v>Northern IrelandAll persons15-24</v>
      </c>
      <c r="B86" s="107" t="s">
        <v>17</v>
      </c>
      <c r="C86" s="107" t="s">
        <v>16</v>
      </c>
      <c r="D86" s="107" t="s">
        <v>19</v>
      </c>
      <c r="E86" s="108">
        <v>64</v>
      </c>
      <c r="F86" s="108">
        <v>54</v>
      </c>
      <c r="G86" s="108">
        <v>148</v>
      </c>
      <c r="H86" s="108">
        <v>224</v>
      </c>
      <c r="I86" s="108">
        <v>192</v>
      </c>
      <c r="J86" s="108">
        <v>124</v>
      </c>
      <c r="K86" s="108">
        <v>806</v>
      </c>
      <c r="L86" s="109">
        <v>3.5567569490138893</v>
      </c>
      <c r="M86" s="109">
        <v>3.0010136757304688</v>
      </c>
      <c r="N86" s="109">
        <v>8.2250004445946185</v>
      </c>
      <c r="O86" s="109">
        <v>12.448649321548613</v>
      </c>
      <c r="P86" s="109">
        <v>10.670270847041667</v>
      </c>
      <c r="Q86" s="109">
        <v>6.8912165887144106</v>
      </c>
      <c r="R86" s="109">
        <v>44.792907826643663</v>
      </c>
      <c r="S86" s="110">
        <v>7.9404466501240709E-2</v>
      </c>
      <c r="T86" s="110">
        <v>6.6997518610421844E-2</v>
      </c>
      <c r="U86" s="110">
        <v>0.18362282878411912</v>
      </c>
      <c r="V86" s="110">
        <v>0.2779156327543425</v>
      </c>
      <c r="W86" s="110">
        <v>0.23821339950372211</v>
      </c>
      <c r="X86" s="110">
        <v>0.15384615384615385</v>
      </c>
      <c r="Y86" s="110">
        <v>1</v>
      </c>
    </row>
    <row r="87" spans="1:25" x14ac:dyDescent="0.25">
      <c r="A87" s="107" t="str">
        <f t="shared" si="3"/>
        <v>Northern IrelandAll persons25-29</v>
      </c>
      <c r="B87" s="107" t="s">
        <v>17</v>
      </c>
      <c r="C87" s="107" t="s">
        <v>16</v>
      </c>
      <c r="D87" s="107" t="s">
        <v>162</v>
      </c>
      <c r="E87" s="108">
        <v>61</v>
      </c>
      <c r="F87" s="108">
        <v>59</v>
      </c>
      <c r="G87" s="108">
        <v>201</v>
      </c>
      <c r="H87" s="108">
        <v>214</v>
      </c>
      <c r="I87" s="108">
        <v>195</v>
      </c>
      <c r="J87" s="108">
        <v>127</v>
      </c>
      <c r="K87" s="108">
        <v>857</v>
      </c>
      <c r="L87" s="109">
        <v>3.3900339670288631</v>
      </c>
      <c r="M87" s="109">
        <v>3.2788853123721791</v>
      </c>
      <c r="N87" s="109">
        <v>11.170439792996746</v>
      </c>
      <c r="O87" s="109">
        <v>11.892906048265191</v>
      </c>
      <c r="P87" s="109">
        <v>10.836993829026694</v>
      </c>
      <c r="Q87" s="109">
        <v>7.0579395706994372</v>
      </c>
      <c r="R87" s="109">
        <v>47.627198520389108</v>
      </c>
      <c r="S87" s="110">
        <v>7.1178529754959155E-2</v>
      </c>
      <c r="T87" s="110">
        <v>6.8844807467911315E-2</v>
      </c>
      <c r="U87" s="110">
        <v>0.23453908984830807</v>
      </c>
      <c r="V87" s="110">
        <v>0.24970828471411902</v>
      </c>
      <c r="W87" s="110">
        <v>0.22753792298716455</v>
      </c>
      <c r="X87" s="110">
        <v>0.14819136522753795</v>
      </c>
      <c r="Y87" s="110">
        <v>1</v>
      </c>
    </row>
    <row r="88" spans="1:25" x14ac:dyDescent="0.25">
      <c r="A88" s="107" t="str">
        <f t="shared" si="3"/>
        <v>Northern IrelandAll persons30-34</v>
      </c>
      <c r="B88" s="107" t="s">
        <v>17</v>
      </c>
      <c r="C88" s="107" t="s">
        <v>16</v>
      </c>
      <c r="D88" s="107" t="s">
        <v>163</v>
      </c>
      <c r="E88" s="108">
        <v>89</v>
      </c>
      <c r="F88" s="108">
        <v>96</v>
      </c>
      <c r="G88" s="108">
        <v>234</v>
      </c>
      <c r="H88" s="108">
        <v>332</v>
      </c>
      <c r="I88" s="108">
        <v>313</v>
      </c>
      <c r="J88" s="108">
        <v>192</v>
      </c>
      <c r="K88" s="108">
        <v>1256</v>
      </c>
      <c r="L88" s="109">
        <v>4.9461151322224399</v>
      </c>
      <c r="M88" s="109">
        <v>5.3351354235208337</v>
      </c>
      <c r="N88" s="109">
        <v>13.004392594832032</v>
      </c>
      <c r="O88" s="109">
        <v>18.45067667300955</v>
      </c>
      <c r="P88" s="109">
        <v>17.39476445377105</v>
      </c>
      <c r="Q88" s="109">
        <v>10.670270847041667</v>
      </c>
      <c r="R88" s="109">
        <v>69.801355124397574</v>
      </c>
      <c r="S88" s="110">
        <v>7.085987261146498E-2</v>
      </c>
      <c r="T88" s="110">
        <v>7.6433121019108277E-2</v>
      </c>
      <c r="U88" s="110">
        <v>0.18630573248407642</v>
      </c>
      <c r="V88" s="110">
        <v>0.2643312101910828</v>
      </c>
      <c r="W88" s="110">
        <v>0.24920382165605093</v>
      </c>
      <c r="X88" s="110">
        <v>0.15286624203821655</v>
      </c>
      <c r="Y88" s="110">
        <v>1</v>
      </c>
    </row>
    <row r="89" spans="1:25" x14ac:dyDescent="0.25">
      <c r="A89" s="107" t="str">
        <f t="shared" si="3"/>
        <v>Northern IrelandAll persons35-39</v>
      </c>
      <c r="B89" s="107" t="s">
        <v>17</v>
      </c>
      <c r="C89" s="107" t="s">
        <v>16</v>
      </c>
      <c r="D89" s="107" t="s">
        <v>164</v>
      </c>
      <c r="E89" s="108">
        <v>124</v>
      </c>
      <c r="F89" s="108">
        <v>126</v>
      </c>
      <c r="G89" s="108">
        <v>342</v>
      </c>
      <c r="H89" s="108">
        <v>516</v>
      </c>
      <c r="I89" s="108">
        <v>440</v>
      </c>
      <c r="J89" s="108">
        <v>199</v>
      </c>
      <c r="K89" s="108">
        <v>1747</v>
      </c>
      <c r="L89" s="109">
        <v>6.8912165887144106</v>
      </c>
      <c r="M89" s="109">
        <v>7.0023652433710941</v>
      </c>
      <c r="N89" s="109">
        <v>19.006419946292969</v>
      </c>
      <c r="O89" s="109">
        <v>28.676352901424483</v>
      </c>
      <c r="P89" s="109">
        <v>24.452704024470489</v>
      </c>
      <c r="Q89" s="109">
        <v>11.059291138340061</v>
      </c>
      <c r="R89" s="109">
        <v>97.088349842613511</v>
      </c>
      <c r="S89" s="110">
        <v>7.0978820835718368E-2</v>
      </c>
      <c r="T89" s="110">
        <v>7.2123640526617058E-2</v>
      </c>
      <c r="U89" s="110">
        <v>0.19576416714367484</v>
      </c>
      <c r="V89" s="110">
        <v>0.29536348025186032</v>
      </c>
      <c r="W89" s="110">
        <v>0.25186033199771035</v>
      </c>
      <c r="X89" s="110">
        <v>0.11390955924441899</v>
      </c>
      <c r="Y89" s="110">
        <v>1</v>
      </c>
    </row>
    <row r="90" spans="1:25" x14ac:dyDescent="0.25">
      <c r="A90" s="107" t="str">
        <f t="shared" si="3"/>
        <v>Northern IrelandAll persons40-44</v>
      </c>
      <c r="B90" s="107" t="s">
        <v>17</v>
      </c>
      <c r="C90" s="107" t="s">
        <v>16</v>
      </c>
      <c r="D90" s="107" t="s">
        <v>165</v>
      </c>
      <c r="E90" s="108">
        <v>233</v>
      </c>
      <c r="F90" s="108">
        <v>194</v>
      </c>
      <c r="G90" s="108">
        <v>544</v>
      </c>
      <c r="H90" s="108">
        <v>708</v>
      </c>
      <c r="I90" s="108">
        <v>496</v>
      </c>
      <c r="J90" s="108">
        <v>249</v>
      </c>
      <c r="K90" s="108">
        <v>2424</v>
      </c>
      <c r="L90" s="109">
        <v>12.948818267503691</v>
      </c>
      <c r="M90" s="109">
        <v>10.781419501698352</v>
      </c>
      <c r="N90" s="109">
        <v>30.232434066618058</v>
      </c>
      <c r="O90" s="109">
        <v>39.346623748466151</v>
      </c>
      <c r="P90" s="109">
        <v>27.564866354857642</v>
      </c>
      <c r="Q90" s="109">
        <v>13.838007504757163</v>
      </c>
      <c r="R90" s="109">
        <v>134.71216944390105</v>
      </c>
      <c r="S90" s="110">
        <v>9.6122112211221133E-2</v>
      </c>
      <c r="T90" s="110">
        <v>8.0033003300330044E-2</v>
      </c>
      <c r="U90" s="110">
        <v>0.22442244224422445</v>
      </c>
      <c r="V90" s="110">
        <v>0.29207920792079212</v>
      </c>
      <c r="W90" s="110">
        <v>0.20462046204620463</v>
      </c>
      <c r="X90" s="110">
        <v>0.10272277227722773</v>
      </c>
      <c r="Y90" s="110">
        <v>1</v>
      </c>
    </row>
    <row r="91" spans="1:25" x14ac:dyDescent="0.25">
      <c r="A91" s="107" t="str">
        <f t="shared" si="3"/>
        <v>Northern IrelandAll persons45-49</v>
      </c>
      <c r="B91" s="107" t="s">
        <v>17</v>
      </c>
      <c r="C91" s="107" t="s">
        <v>16</v>
      </c>
      <c r="D91" s="107" t="s">
        <v>166</v>
      </c>
      <c r="E91" s="108">
        <v>317</v>
      </c>
      <c r="F91" s="108">
        <v>284</v>
      </c>
      <c r="G91" s="108">
        <v>731</v>
      </c>
      <c r="H91" s="108">
        <v>884</v>
      </c>
      <c r="I91" s="108">
        <v>662</v>
      </c>
      <c r="J91" s="108">
        <v>328</v>
      </c>
      <c r="K91" s="108">
        <v>3206</v>
      </c>
      <c r="L91" s="109">
        <v>17.617061763084418</v>
      </c>
      <c r="M91" s="109">
        <v>15.783108961249132</v>
      </c>
      <c r="N91" s="109">
        <v>40.62483327701802</v>
      </c>
      <c r="O91" s="109">
        <v>49.127705358254339</v>
      </c>
      <c r="P91" s="109">
        <v>36.790204691362419</v>
      </c>
      <c r="Q91" s="109">
        <v>18.228379363696185</v>
      </c>
      <c r="R91" s="109">
        <v>178.17129341466449</v>
      </c>
      <c r="S91" s="110">
        <v>9.8877105427323767E-2</v>
      </c>
      <c r="T91" s="110">
        <v>8.8583905177791647E-2</v>
      </c>
      <c r="U91" s="110">
        <v>0.22800998128509051</v>
      </c>
      <c r="V91" s="110">
        <v>0.27573300062383033</v>
      </c>
      <c r="W91" s="110">
        <v>0.20648783530879605</v>
      </c>
      <c r="X91" s="110">
        <v>0.10230817217716784</v>
      </c>
      <c r="Y91" s="110">
        <v>1</v>
      </c>
    </row>
    <row r="92" spans="1:25" x14ac:dyDescent="0.25">
      <c r="A92" s="107" t="str">
        <f t="shared" si="3"/>
        <v>Northern IrelandAll persons50-54</v>
      </c>
      <c r="B92" s="107" t="s">
        <v>17</v>
      </c>
      <c r="C92" s="107" t="s">
        <v>16</v>
      </c>
      <c r="D92" s="107" t="s">
        <v>167</v>
      </c>
      <c r="E92" s="108">
        <v>454</v>
      </c>
      <c r="F92" s="108">
        <v>432</v>
      </c>
      <c r="G92" s="108">
        <v>959</v>
      </c>
      <c r="H92" s="108">
        <v>1193</v>
      </c>
      <c r="I92" s="108">
        <v>969</v>
      </c>
      <c r="J92" s="108">
        <v>438</v>
      </c>
      <c r="K92" s="108">
        <v>4445</v>
      </c>
      <c r="L92" s="109">
        <v>25.230744607067276</v>
      </c>
      <c r="M92" s="109">
        <v>24.008109405843751</v>
      </c>
      <c r="N92" s="109">
        <v>53.295779907879989</v>
      </c>
      <c r="O92" s="109">
        <v>66.30017250271203</v>
      </c>
      <c r="P92" s="109">
        <v>53.851523181163415</v>
      </c>
      <c r="Q92" s="109">
        <v>24.341555369813804</v>
      </c>
      <c r="R92" s="109">
        <v>247.02788497448026</v>
      </c>
      <c r="S92" s="110">
        <v>0.10213723284589427</v>
      </c>
      <c r="T92" s="110">
        <v>9.7187851518560187E-2</v>
      </c>
      <c r="U92" s="110">
        <v>0.21574803149606298</v>
      </c>
      <c r="V92" s="110">
        <v>0.26839145106861645</v>
      </c>
      <c r="W92" s="110">
        <v>0.21799775028121485</v>
      </c>
      <c r="X92" s="110">
        <v>9.8537682789651304E-2</v>
      </c>
      <c r="Y92" s="110">
        <v>1</v>
      </c>
    </row>
    <row r="93" spans="1:25" x14ac:dyDescent="0.25">
      <c r="A93" s="107" t="str">
        <f t="shared" si="3"/>
        <v>Northern IrelandAll persons55-59</v>
      </c>
      <c r="B93" s="107" t="s">
        <v>17</v>
      </c>
      <c r="C93" s="107" t="s">
        <v>16</v>
      </c>
      <c r="D93" s="107" t="s">
        <v>168</v>
      </c>
      <c r="E93" s="108">
        <v>521</v>
      </c>
      <c r="F93" s="108">
        <v>552</v>
      </c>
      <c r="G93" s="108">
        <v>1258</v>
      </c>
      <c r="H93" s="108">
        <v>1530</v>
      </c>
      <c r="I93" s="108">
        <v>976</v>
      </c>
      <c r="J93" s="108">
        <v>440</v>
      </c>
      <c r="K93" s="108">
        <v>5277</v>
      </c>
      <c r="L93" s="109">
        <v>28.954224538066192</v>
      </c>
      <c r="M93" s="109">
        <v>30.677028685244792</v>
      </c>
      <c r="N93" s="109">
        <v>69.912503779054262</v>
      </c>
      <c r="O93" s="109">
        <v>85.028720812363289</v>
      </c>
      <c r="P93" s="109">
        <v>54.240543472461809</v>
      </c>
      <c r="Q93" s="109">
        <v>24.452704024470489</v>
      </c>
      <c r="R93" s="109">
        <v>293.26572531166084</v>
      </c>
      <c r="S93" s="110">
        <v>9.8730339207883266E-2</v>
      </c>
      <c r="T93" s="110">
        <v>0.10460488914155769</v>
      </c>
      <c r="U93" s="110">
        <v>0.2383930263407239</v>
      </c>
      <c r="V93" s="110">
        <v>0.28993746446844798</v>
      </c>
      <c r="W93" s="110">
        <v>0.1849535721053629</v>
      </c>
      <c r="X93" s="110">
        <v>8.3380708736024253E-2</v>
      </c>
      <c r="Y93" s="110">
        <v>1</v>
      </c>
    </row>
    <row r="94" spans="1:25" x14ac:dyDescent="0.25">
      <c r="A94" s="107" t="str">
        <f t="shared" si="3"/>
        <v>Northern IrelandAll persons60-64</v>
      </c>
      <c r="B94" s="107" t="s">
        <v>17</v>
      </c>
      <c r="C94" s="107" t="s">
        <v>16</v>
      </c>
      <c r="D94" s="107" t="s">
        <v>169</v>
      </c>
      <c r="E94" s="108">
        <v>773</v>
      </c>
      <c r="F94" s="108">
        <v>675</v>
      </c>
      <c r="G94" s="108">
        <v>1607</v>
      </c>
      <c r="H94" s="108">
        <v>1755</v>
      </c>
      <c r="I94" s="108">
        <v>1066</v>
      </c>
      <c r="J94" s="108">
        <v>416</v>
      </c>
      <c r="K94" s="108">
        <v>6292</v>
      </c>
      <c r="L94" s="109">
        <v>42.958955024808375</v>
      </c>
      <c r="M94" s="109">
        <v>37.512670946630863</v>
      </c>
      <c r="N94" s="109">
        <v>89.307944016645621</v>
      </c>
      <c r="O94" s="109">
        <v>97.532944461240234</v>
      </c>
      <c r="P94" s="109">
        <v>59.242232932012584</v>
      </c>
      <c r="Q94" s="109">
        <v>23.118920168590279</v>
      </c>
      <c r="R94" s="109">
        <v>349.67366754992798</v>
      </c>
      <c r="S94" s="110">
        <v>0.12285441830896375</v>
      </c>
      <c r="T94" s="110">
        <v>0.10727908455181183</v>
      </c>
      <c r="U94" s="110">
        <v>0.25540368722186901</v>
      </c>
      <c r="V94" s="110">
        <v>0.2789256198347107</v>
      </c>
      <c r="W94" s="110">
        <v>0.16942148760330575</v>
      </c>
      <c r="X94" s="110">
        <v>6.6115702479338845E-2</v>
      </c>
      <c r="Y94" s="110">
        <v>1</v>
      </c>
    </row>
    <row r="95" spans="1:25" x14ac:dyDescent="0.25">
      <c r="A95" s="107" t="str">
        <f t="shared" si="3"/>
        <v>Northern IrelandAll persons65-69</v>
      </c>
      <c r="B95" s="107" t="s">
        <v>17</v>
      </c>
      <c r="C95" s="107" t="s">
        <v>16</v>
      </c>
      <c r="D95" s="107" t="s">
        <v>22</v>
      </c>
      <c r="E95" s="108">
        <v>828</v>
      </c>
      <c r="F95" s="108">
        <v>719</v>
      </c>
      <c r="G95" s="108">
        <v>1497</v>
      </c>
      <c r="H95" s="108">
        <v>1658</v>
      </c>
      <c r="I95" s="108">
        <v>883</v>
      </c>
      <c r="J95" s="108">
        <v>338</v>
      </c>
      <c r="K95" s="108">
        <v>5923</v>
      </c>
      <c r="L95" s="109">
        <v>46.015543027867189</v>
      </c>
      <c r="M95" s="109">
        <v>39.957941349077913</v>
      </c>
      <c r="N95" s="109">
        <v>83.194768010528009</v>
      </c>
      <c r="O95" s="109">
        <v>92.142234710391065</v>
      </c>
      <c r="P95" s="109">
        <v>49.072131030926002</v>
      </c>
      <c r="Q95" s="109">
        <v>18.784122636979603</v>
      </c>
      <c r="R95" s="109">
        <v>329.16674076576976</v>
      </c>
      <c r="S95" s="110">
        <v>0.13979402329900389</v>
      </c>
      <c r="T95" s="110">
        <v>0.12139118689853116</v>
      </c>
      <c r="U95" s="110">
        <v>0.25274354212392375</v>
      </c>
      <c r="V95" s="110">
        <v>0.27992571332095223</v>
      </c>
      <c r="W95" s="110">
        <v>0.14907985817997638</v>
      </c>
      <c r="X95" s="110">
        <v>5.7065676177612705E-2</v>
      </c>
      <c r="Y95" s="110">
        <v>1</v>
      </c>
    </row>
    <row r="96" spans="1:25" x14ac:dyDescent="0.25">
      <c r="A96" s="107" t="str">
        <f t="shared" si="3"/>
        <v>Northern IrelandAll persons70-74</v>
      </c>
      <c r="B96" s="107" t="s">
        <v>17</v>
      </c>
      <c r="C96" s="107" t="s">
        <v>16</v>
      </c>
      <c r="D96" s="107" t="s">
        <v>23</v>
      </c>
      <c r="E96" s="108">
        <v>784</v>
      </c>
      <c r="F96" s="108">
        <v>645</v>
      </c>
      <c r="G96" s="108">
        <v>1452</v>
      </c>
      <c r="H96" s="108">
        <v>1378</v>
      </c>
      <c r="I96" s="108">
        <v>699</v>
      </c>
      <c r="J96" s="108">
        <v>220</v>
      </c>
      <c r="K96" s="108">
        <v>5178</v>
      </c>
      <c r="L96" s="109">
        <v>43.570272625420138</v>
      </c>
      <c r="M96" s="109">
        <v>35.845441126780599</v>
      </c>
      <c r="N96" s="109">
        <v>80.693923280752614</v>
      </c>
      <c r="O96" s="109">
        <v>76.5814230584553</v>
      </c>
      <c r="P96" s="109">
        <v>38.846454802511069</v>
      </c>
      <c r="Q96" s="109">
        <v>12.226352012235244</v>
      </c>
      <c r="R96" s="109">
        <v>287.76386690615499</v>
      </c>
      <c r="S96" s="110">
        <v>0.15140981073773654</v>
      </c>
      <c r="T96" s="110">
        <v>0.12456546929316337</v>
      </c>
      <c r="U96" s="110">
        <v>0.28041714947856317</v>
      </c>
      <c r="V96" s="110">
        <v>0.26612591734260332</v>
      </c>
      <c r="W96" s="110">
        <v>0.13499420625724215</v>
      </c>
      <c r="X96" s="110">
        <v>4.2487446890691387E-2</v>
      </c>
      <c r="Y96" s="110">
        <v>1</v>
      </c>
    </row>
    <row r="97" spans="1:25" x14ac:dyDescent="0.25">
      <c r="A97" s="107" t="str">
        <f t="shared" si="3"/>
        <v>Northern IrelandAll persons75-79</v>
      </c>
      <c r="B97" s="107" t="s">
        <v>17</v>
      </c>
      <c r="C97" s="107" t="s">
        <v>16</v>
      </c>
      <c r="D97" s="107" t="s">
        <v>170</v>
      </c>
      <c r="E97" s="108">
        <v>687</v>
      </c>
      <c r="F97" s="108">
        <v>542</v>
      </c>
      <c r="G97" s="108">
        <v>1141</v>
      </c>
      <c r="H97" s="108">
        <v>1002</v>
      </c>
      <c r="I97" s="108">
        <v>410</v>
      </c>
      <c r="J97" s="108">
        <v>100</v>
      </c>
      <c r="K97" s="108">
        <v>3882</v>
      </c>
      <c r="L97" s="109">
        <v>38.179562874570969</v>
      </c>
      <c r="M97" s="109">
        <v>30.12128541196137</v>
      </c>
      <c r="N97" s="109">
        <v>63.410307481638235</v>
      </c>
      <c r="O97" s="109">
        <v>55.685475982998696</v>
      </c>
      <c r="P97" s="109">
        <v>22.785474204620229</v>
      </c>
      <c r="Q97" s="109">
        <v>5.5574327328342017</v>
      </c>
      <c r="R97" s="109">
        <v>215.73953868862372</v>
      </c>
      <c r="S97" s="110">
        <v>0.17697063369397217</v>
      </c>
      <c r="T97" s="110">
        <v>0.13961875321998968</v>
      </c>
      <c r="U97" s="110">
        <v>0.29392065945388968</v>
      </c>
      <c r="V97" s="110">
        <v>0.25811437403400306</v>
      </c>
      <c r="W97" s="110">
        <v>0.10561566202988151</v>
      </c>
      <c r="X97" s="110">
        <v>2.575991756826378E-2</v>
      </c>
      <c r="Y97" s="110">
        <v>1</v>
      </c>
    </row>
    <row r="98" spans="1:25" x14ac:dyDescent="0.25">
      <c r="A98" s="107" t="str">
        <f t="shared" si="3"/>
        <v>Northern IrelandAll persons80-84</v>
      </c>
      <c r="B98" s="107" t="s">
        <v>17</v>
      </c>
      <c r="C98" s="107" t="s">
        <v>16</v>
      </c>
      <c r="D98" s="107" t="s">
        <v>171</v>
      </c>
      <c r="E98" s="108">
        <v>473</v>
      </c>
      <c r="F98" s="108">
        <v>344</v>
      </c>
      <c r="G98" s="108">
        <v>602</v>
      </c>
      <c r="H98" s="108">
        <v>503</v>
      </c>
      <c r="I98" s="108">
        <v>143</v>
      </c>
      <c r="J98" s="108">
        <v>56</v>
      </c>
      <c r="K98" s="108">
        <v>2121</v>
      </c>
      <c r="L98" s="109">
        <v>26.286656826305776</v>
      </c>
      <c r="M98" s="109">
        <v>19.117568600949657</v>
      </c>
      <c r="N98" s="109">
        <v>33.455745051661893</v>
      </c>
      <c r="O98" s="109">
        <v>27.953886646156036</v>
      </c>
      <c r="P98" s="109">
        <v>7.9471288079529092</v>
      </c>
      <c r="Q98" s="109">
        <v>3.1121623303871533</v>
      </c>
      <c r="R98" s="109">
        <v>117.87314826341341</v>
      </c>
      <c r="S98" s="110">
        <v>0.22300801508722304</v>
      </c>
      <c r="T98" s="110">
        <v>0.16218764733616223</v>
      </c>
      <c r="U98" s="110">
        <v>0.28382838283828382</v>
      </c>
      <c r="V98" s="110">
        <v>0.23715228665723717</v>
      </c>
      <c r="W98" s="110">
        <v>6.7421027817067436E-2</v>
      </c>
      <c r="X98" s="110">
        <v>2.6402640264026406E-2</v>
      </c>
      <c r="Y98" s="110">
        <v>1</v>
      </c>
    </row>
    <row r="99" spans="1:25" x14ac:dyDescent="0.25">
      <c r="A99" s="107" t="str">
        <f t="shared" si="3"/>
        <v>Northern IrelandAll persons85+</v>
      </c>
      <c r="B99" s="107" t="s">
        <v>17</v>
      </c>
      <c r="C99" s="107" t="s">
        <v>16</v>
      </c>
      <c r="D99" s="107" t="s">
        <v>172</v>
      </c>
      <c r="E99" s="108">
        <v>345</v>
      </c>
      <c r="F99" s="108">
        <v>226</v>
      </c>
      <c r="G99" s="108">
        <v>327</v>
      </c>
      <c r="H99" s="108">
        <v>206</v>
      </c>
      <c r="I99" s="108">
        <v>86</v>
      </c>
      <c r="J99" s="108">
        <v>26</v>
      </c>
      <c r="K99" s="108">
        <v>1216</v>
      </c>
      <c r="L99" s="109">
        <v>19.173142928277993</v>
      </c>
      <c r="M99" s="109">
        <v>12.559797976205296</v>
      </c>
      <c r="N99" s="109">
        <v>18.172805036367841</v>
      </c>
      <c r="O99" s="109">
        <v>11.448311429638455</v>
      </c>
      <c r="P99" s="109">
        <v>4.7793921502374141</v>
      </c>
      <c r="Q99" s="109">
        <v>1.4449325105368924</v>
      </c>
      <c r="R99" s="109">
        <v>67.578382031263885</v>
      </c>
      <c r="S99" s="110">
        <v>0.28371710526315791</v>
      </c>
      <c r="T99" s="110">
        <v>0.18585526315789475</v>
      </c>
      <c r="U99" s="110">
        <v>0.26891447368421056</v>
      </c>
      <c r="V99" s="110">
        <v>0.16940789473684212</v>
      </c>
      <c r="W99" s="110">
        <v>7.0723684210526327E-2</v>
      </c>
      <c r="X99" s="110">
        <v>2.1381578947368422E-2</v>
      </c>
      <c r="Y99" s="110">
        <v>1</v>
      </c>
    </row>
    <row r="100" spans="1:25" x14ac:dyDescent="0.25">
      <c r="A100" s="107" t="str">
        <f t="shared" ref="A100" si="5">B100&amp;C100&amp;D100</f>
        <v>Northern IrelandAll personsTotal</v>
      </c>
      <c r="B100" s="107" t="s">
        <v>17</v>
      </c>
      <c r="C100" s="107" t="s">
        <v>16</v>
      </c>
      <c r="D100" s="107" t="s">
        <v>6</v>
      </c>
      <c r="E100" s="108">
        <v>5807</v>
      </c>
      <c r="F100" s="108">
        <v>4992</v>
      </c>
      <c r="G100" s="108">
        <v>11149</v>
      </c>
      <c r="H100" s="108">
        <v>12268</v>
      </c>
      <c r="I100" s="108">
        <v>7699</v>
      </c>
      <c r="J100" s="108">
        <v>3350</v>
      </c>
      <c r="K100" s="108">
        <v>45265</v>
      </c>
      <c r="L100" s="109">
        <v>322.72011879568208</v>
      </c>
      <c r="M100" s="109">
        <v>277.42704202308335</v>
      </c>
      <c r="N100" s="109">
        <v>619.59817538368509</v>
      </c>
      <c r="O100" s="109">
        <v>681.78584766409983</v>
      </c>
      <c r="P100" s="109">
        <v>427.86674610090517</v>
      </c>
      <c r="Q100" s="109">
        <v>186.17399654994577</v>
      </c>
      <c r="R100" s="109">
        <v>2515.5719265174016</v>
      </c>
      <c r="S100" s="110">
        <v>0.12828896498398321</v>
      </c>
      <c r="T100" s="110">
        <v>0.11028388379542692</v>
      </c>
      <c r="U100" s="110">
        <v>0.24630509223461833</v>
      </c>
      <c r="V100" s="110">
        <v>0.2710261791671269</v>
      </c>
      <c r="W100" s="110">
        <v>0.17008726389042306</v>
      </c>
      <c r="X100" s="110">
        <v>7.400861592842152E-2</v>
      </c>
      <c r="Y100" s="110">
        <v>1</v>
      </c>
    </row>
    <row r="101" spans="1:25" x14ac:dyDescent="0.25">
      <c r="A101" s="107" t="str">
        <f t="shared" si="3"/>
        <v>ScotlandMale0-14</v>
      </c>
      <c r="B101" s="107" t="s">
        <v>2</v>
      </c>
      <c r="C101" s="107" t="s">
        <v>14</v>
      </c>
      <c r="D101" s="107" t="s">
        <v>18</v>
      </c>
      <c r="E101" s="108">
        <v>46</v>
      </c>
      <c r="F101" s="108">
        <v>53</v>
      </c>
      <c r="G101" s="108">
        <v>128</v>
      </c>
      <c r="H101" s="108">
        <v>267</v>
      </c>
      <c r="I101" s="108">
        <v>242</v>
      </c>
      <c r="J101" s="108">
        <v>241</v>
      </c>
      <c r="K101" s="108">
        <v>977</v>
      </c>
      <c r="L101" s="109">
        <v>1.8179554719471684</v>
      </c>
      <c r="M101" s="109">
        <v>2.0946008698521728</v>
      </c>
      <c r="N101" s="109">
        <v>5.0586587045486437</v>
      </c>
      <c r="O101" s="109">
        <v>10.552045891519436</v>
      </c>
      <c r="P101" s="109">
        <v>9.5640266132872789</v>
      </c>
      <c r="Q101" s="109">
        <v>9.5245058421579927</v>
      </c>
      <c r="R101" s="109">
        <v>38.611793393312688</v>
      </c>
      <c r="S101" s="110">
        <v>4.7082906857727737E-2</v>
      </c>
      <c r="T101" s="110">
        <v>5.4247697031729797E-2</v>
      </c>
      <c r="U101" s="110">
        <v>0.13101330603889461</v>
      </c>
      <c r="V101" s="110">
        <v>0.27328556806550669</v>
      </c>
      <c r="W101" s="110">
        <v>0.24769703172978508</v>
      </c>
      <c r="X101" s="110">
        <v>0.24667349027635621</v>
      </c>
      <c r="Y101" s="110">
        <v>1</v>
      </c>
    </row>
    <row r="102" spans="1:25" x14ac:dyDescent="0.25">
      <c r="A102" s="107" t="str">
        <f t="shared" si="3"/>
        <v>ScotlandMale15-24</v>
      </c>
      <c r="B102" s="107" t="s">
        <v>2</v>
      </c>
      <c r="C102" s="107" t="s">
        <v>14</v>
      </c>
      <c r="D102" s="107" t="s">
        <v>19</v>
      </c>
      <c r="E102" s="108">
        <v>85</v>
      </c>
      <c r="F102" s="108">
        <v>87</v>
      </c>
      <c r="G102" s="108">
        <v>189</v>
      </c>
      <c r="H102" s="108">
        <v>310</v>
      </c>
      <c r="I102" s="108">
        <v>284</v>
      </c>
      <c r="J102" s="108">
        <v>316</v>
      </c>
      <c r="K102" s="108">
        <v>1271</v>
      </c>
      <c r="L102" s="109">
        <v>3.359265545989333</v>
      </c>
      <c r="M102" s="109">
        <v>3.4383070882479059</v>
      </c>
      <c r="N102" s="109">
        <v>7.4694257434351057</v>
      </c>
      <c r="O102" s="109">
        <v>12.251439050078744</v>
      </c>
      <c r="P102" s="109">
        <v>11.223899000717301</v>
      </c>
      <c r="Q102" s="109">
        <v>12.488563676854463</v>
      </c>
      <c r="R102" s="109">
        <v>50.230900105322853</v>
      </c>
      <c r="S102" s="110">
        <v>6.6876475216365069E-2</v>
      </c>
      <c r="T102" s="110">
        <v>6.8450039339103069E-2</v>
      </c>
      <c r="U102" s="110">
        <v>0.14870180959874116</v>
      </c>
      <c r="V102" s="110">
        <v>0.24390243902439024</v>
      </c>
      <c r="W102" s="110">
        <v>0.22344610542879623</v>
      </c>
      <c r="X102" s="110">
        <v>0.24862313139260428</v>
      </c>
      <c r="Y102" s="110">
        <v>1</v>
      </c>
    </row>
    <row r="103" spans="1:25" x14ac:dyDescent="0.25">
      <c r="A103" s="107" t="str">
        <f t="shared" si="3"/>
        <v>ScotlandMale25-29</v>
      </c>
      <c r="B103" s="107" t="s">
        <v>2</v>
      </c>
      <c r="C103" s="107" t="s">
        <v>14</v>
      </c>
      <c r="D103" s="107" t="s">
        <v>162</v>
      </c>
      <c r="E103" s="108">
        <v>78</v>
      </c>
      <c r="F103" s="108">
        <v>74</v>
      </c>
      <c r="G103" s="108">
        <v>197</v>
      </c>
      <c r="H103" s="108">
        <v>271</v>
      </c>
      <c r="I103" s="108">
        <v>324</v>
      </c>
      <c r="J103" s="108">
        <v>307</v>
      </c>
      <c r="K103" s="108">
        <v>1251</v>
      </c>
      <c r="L103" s="109">
        <v>3.0826201480843292</v>
      </c>
      <c r="M103" s="109">
        <v>2.9245370635671843</v>
      </c>
      <c r="N103" s="109">
        <v>7.7855919124693962</v>
      </c>
      <c r="O103" s="109">
        <v>10.710128976036581</v>
      </c>
      <c r="P103" s="109">
        <v>12.804729845888751</v>
      </c>
      <c r="Q103" s="109">
        <v>12.132876736690887</v>
      </c>
      <c r="R103" s="109">
        <v>49.440484682737129</v>
      </c>
      <c r="S103" s="110">
        <v>6.2350119904076733E-2</v>
      </c>
      <c r="T103" s="110">
        <v>5.9152677857713831E-2</v>
      </c>
      <c r="U103" s="110">
        <v>0.1574740207833733</v>
      </c>
      <c r="V103" s="110">
        <v>0.21662669864108713</v>
      </c>
      <c r="W103" s="110">
        <v>0.25899280575539563</v>
      </c>
      <c r="X103" s="110">
        <v>0.24540367705835334</v>
      </c>
      <c r="Y103" s="110">
        <v>1</v>
      </c>
    </row>
    <row r="104" spans="1:25" x14ac:dyDescent="0.25">
      <c r="A104" s="107" t="str">
        <f t="shared" si="3"/>
        <v>ScotlandMale30-34</v>
      </c>
      <c r="B104" s="107" t="s">
        <v>2</v>
      </c>
      <c r="C104" s="107" t="s">
        <v>14</v>
      </c>
      <c r="D104" s="107" t="s">
        <v>163</v>
      </c>
      <c r="E104" s="108">
        <v>97</v>
      </c>
      <c r="F104" s="108">
        <v>84</v>
      </c>
      <c r="G104" s="108">
        <v>224</v>
      </c>
      <c r="H104" s="108">
        <v>377</v>
      </c>
      <c r="I104" s="108">
        <v>401</v>
      </c>
      <c r="J104" s="108">
        <v>338</v>
      </c>
      <c r="K104" s="108">
        <v>1521</v>
      </c>
      <c r="L104" s="109">
        <v>3.8335147995407688</v>
      </c>
      <c r="M104" s="109">
        <v>3.3197447748600473</v>
      </c>
      <c r="N104" s="109">
        <v>8.8526527329601254</v>
      </c>
      <c r="O104" s="109">
        <v>14.899330715740925</v>
      </c>
      <c r="P104" s="109">
        <v>15.847829222843796</v>
      </c>
      <c r="Q104" s="109">
        <v>13.358020641698761</v>
      </c>
      <c r="R104" s="109">
        <v>60.111092887644425</v>
      </c>
      <c r="S104" s="110">
        <v>6.3773833004602237E-2</v>
      </c>
      <c r="T104" s="110">
        <v>5.5226824457593693E-2</v>
      </c>
      <c r="U104" s="110">
        <v>0.1472715318869165</v>
      </c>
      <c r="V104" s="110">
        <v>0.24786324786324784</v>
      </c>
      <c r="W104" s="110">
        <v>0.26364234056541747</v>
      </c>
      <c r="X104" s="110">
        <v>0.22222222222222224</v>
      </c>
      <c r="Y104" s="110">
        <v>1</v>
      </c>
    </row>
    <row r="105" spans="1:25" x14ac:dyDescent="0.25">
      <c r="A105" s="107" t="str">
        <f t="shared" si="3"/>
        <v>ScotlandMale35-39</v>
      </c>
      <c r="B105" s="107" t="s">
        <v>2</v>
      </c>
      <c r="C105" s="107" t="s">
        <v>14</v>
      </c>
      <c r="D105" s="107" t="s">
        <v>164</v>
      </c>
      <c r="E105" s="108">
        <v>122</v>
      </c>
      <c r="F105" s="108">
        <v>118</v>
      </c>
      <c r="G105" s="108">
        <v>329</v>
      </c>
      <c r="H105" s="108">
        <v>497</v>
      </c>
      <c r="I105" s="108">
        <v>465</v>
      </c>
      <c r="J105" s="108">
        <v>360</v>
      </c>
      <c r="K105" s="108">
        <v>1891</v>
      </c>
      <c r="L105" s="109">
        <v>4.8215340777729256</v>
      </c>
      <c r="M105" s="109">
        <v>4.6634509932557799</v>
      </c>
      <c r="N105" s="109">
        <v>13.002333701535186</v>
      </c>
      <c r="O105" s="109">
        <v>19.641823251255278</v>
      </c>
      <c r="P105" s="109">
        <v>18.377158575118116</v>
      </c>
      <c r="Q105" s="109">
        <v>14.22747760654306</v>
      </c>
      <c r="R105" s="109">
        <v>74.733778205480348</v>
      </c>
      <c r="S105" s="110">
        <v>6.4516129032258063E-2</v>
      </c>
      <c r="T105" s="110">
        <v>6.2400846113167624E-2</v>
      </c>
      <c r="U105" s="110">
        <v>0.17398202009518773</v>
      </c>
      <c r="V105" s="110">
        <v>0.26282390269698569</v>
      </c>
      <c r="W105" s="110">
        <v>0.24590163934426226</v>
      </c>
      <c r="X105" s="110">
        <v>0.19037546271813854</v>
      </c>
      <c r="Y105" s="110">
        <v>1</v>
      </c>
    </row>
    <row r="106" spans="1:25" x14ac:dyDescent="0.25">
      <c r="A106" s="107" t="str">
        <f t="shared" si="3"/>
        <v>ScotlandMale40-44</v>
      </c>
      <c r="B106" s="107" t="s">
        <v>2</v>
      </c>
      <c r="C106" s="107" t="s">
        <v>14</v>
      </c>
      <c r="D106" s="107" t="s">
        <v>165</v>
      </c>
      <c r="E106" s="108">
        <v>215</v>
      </c>
      <c r="F106" s="108">
        <v>174</v>
      </c>
      <c r="G106" s="108">
        <v>480</v>
      </c>
      <c r="H106" s="108">
        <v>681</v>
      </c>
      <c r="I106" s="108">
        <v>449</v>
      </c>
      <c r="J106" s="108">
        <v>396</v>
      </c>
      <c r="K106" s="108">
        <v>2395</v>
      </c>
      <c r="L106" s="109">
        <v>8.4969657927965496</v>
      </c>
      <c r="M106" s="109">
        <v>6.8766141764958117</v>
      </c>
      <c r="N106" s="109">
        <v>18.969970142057413</v>
      </c>
      <c r="O106" s="109">
        <v>26.91364513904395</v>
      </c>
      <c r="P106" s="109">
        <v>17.744826237049537</v>
      </c>
      <c r="Q106" s="109">
        <v>15.650225367197367</v>
      </c>
      <c r="R106" s="109">
        <v>94.652246854640637</v>
      </c>
      <c r="S106" s="110">
        <v>8.977035490605427E-2</v>
      </c>
      <c r="T106" s="110">
        <v>7.265135699373694E-2</v>
      </c>
      <c r="U106" s="110">
        <v>0.20041753653444674</v>
      </c>
      <c r="V106" s="110">
        <v>0.28434237995824629</v>
      </c>
      <c r="W106" s="110">
        <v>0.18747390396659705</v>
      </c>
      <c r="X106" s="110">
        <v>0.16534446764091859</v>
      </c>
      <c r="Y106" s="110">
        <v>1</v>
      </c>
    </row>
    <row r="107" spans="1:25" x14ac:dyDescent="0.25">
      <c r="A107" s="107" t="str">
        <f t="shared" si="3"/>
        <v>ScotlandMale45-49</v>
      </c>
      <c r="B107" s="107" t="s">
        <v>2</v>
      </c>
      <c r="C107" s="107" t="s">
        <v>14</v>
      </c>
      <c r="D107" s="107" t="s">
        <v>166</v>
      </c>
      <c r="E107" s="108">
        <v>337</v>
      </c>
      <c r="F107" s="108">
        <v>254</v>
      </c>
      <c r="G107" s="108">
        <v>618</v>
      </c>
      <c r="H107" s="108">
        <v>795</v>
      </c>
      <c r="I107" s="108">
        <v>656</v>
      </c>
      <c r="J107" s="108">
        <v>474</v>
      </c>
      <c r="K107" s="108">
        <v>3134</v>
      </c>
      <c r="L107" s="109">
        <v>13.318499870569475</v>
      </c>
      <c r="M107" s="109">
        <v>10.038275866838713</v>
      </c>
      <c r="N107" s="109">
        <v>24.42383655789892</v>
      </c>
      <c r="O107" s="109">
        <v>31.419013047782585</v>
      </c>
      <c r="P107" s="109">
        <v>25.925625860811795</v>
      </c>
      <c r="Q107" s="109">
        <v>18.732845515281696</v>
      </c>
      <c r="R107" s="109">
        <v>123.85809671918318</v>
      </c>
      <c r="S107" s="110">
        <v>0.10753031269942566</v>
      </c>
      <c r="T107" s="110">
        <v>8.1046585832801527E-2</v>
      </c>
      <c r="U107" s="110">
        <v>0.19719208679004468</v>
      </c>
      <c r="V107" s="110">
        <v>0.25366943203573705</v>
      </c>
      <c r="W107" s="110">
        <v>0.20931716656030633</v>
      </c>
      <c r="X107" s="110">
        <v>0.15124441608168476</v>
      </c>
      <c r="Y107" s="110">
        <v>1</v>
      </c>
    </row>
    <row r="108" spans="1:25" x14ac:dyDescent="0.25">
      <c r="A108" s="107" t="str">
        <f t="shared" si="3"/>
        <v>ScotlandMale50-54</v>
      </c>
      <c r="B108" s="107" t="s">
        <v>2</v>
      </c>
      <c r="C108" s="107" t="s">
        <v>14</v>
      </c>
      <c r="D108" s="107" t="s">
        <v>167</v>
      </c>
      <c r="E108" s="108">
        <v>549</v>
      </c>
      <c r="F108" s="108">
        <v>431</v>
      </c>
      <c r="G108" s="108">
        <v>1020</v>
      </c>
      <c r="H108" s="108">
        <v>1292</v>
      </c>
      <c r="I108" s="108">
        <v>917</v>
      </c>
      <c r="J108" s="108">
        <v>518</v>
      </c>
      <c r="K108" s="108">
        <v>4727</v>
      </c>
      <c r="L108" s="109">
        <v>21.696903349978164</v>
      </c>
      <c r="M108" s="109">
        <v>17.033452356722385</v>
      </c>
      <c r="N108" s="109">
        <v>40.311186551871998</v>
      </c>
      <c r="O108" s="109">
        <v>51.060836299037874</v>
      </c>
      <c r="P108" s="109">
        <v>36.240547125555516</v>
      </c>
      <c r="Q108" s="109">
        <v>20.471759444970292</v>
      </c>
      <c r="R108" s="109">
        <v>186.81468512813623</v>
      </c>
      <c r="S108" s="110">
        <v>0.11614131584514491</v>
      </c>
      <c r="T108" s="110">
        <v>9.1178337211762217E-2</v>
      </c>
      <c r="U108" s="110">
        <v>0.21578167971229106</v>
      </c>
      <c r="V108" s="110">
        <v>0.27332346096890209</v>
      </c>
      <c r="W108" s="110">
        <v>0.19399196107467739</v>
      </c>
      <c r="X108" s="110">
        <v>0.10958324518722234</v>
      </c>
      <c r="Y108" s="110">
        <v>1</v>
      </c>
    </row>
    <row r="109" spans="1:25" x14ac:dyDescent="0.25">
      <c r="A109" s="107" t="str">
        <f t="shared" si="3"/>
        <v>ScotlandMale55-59</v>
      </c>
      <c r="B109" s="107" t="s">
        <v>2</v>
      </c>
      <c r="C109" s="107" t="s">
        <v>14</v>
      </c>
      <c r="D109" s="107" t="s">
        <v>168</v>
      </c>
      <c r="E109" s="108">
        <v>929</v>
      </c>
      <c r="F109" s="108">
        <v>745</v>
      </c>
      <c r="G109" s="108">
        <v>1735</v>
      </c>
      <c r="H109" s="108">
        <v>2045</v>
      </c>
      <c r="I109" s="108">
        <v>1162</v>
      </c>
      <c r="J109" s="108">
        <v>756</v>
      </c>
      <c r="K109" s="108">
        <v>7372</v>
      </c>
      <c r="L109" s="109">
        <v>36.71479637910695</v>
      </c>
      <c r="M109" s="109">
        <v>29.442974491318274</v>
      </c>
      <c r="N109" s="109">
        <v>68.568537909311686</v>
      </c>
      <c r="O109" s="109">
        <v>80.819976959390431</v>
      </c>
      <c r="P109" s="109">
        <v>45.923136052230653</v>
      </c>
      <c r="Q109" s="109">
        <v>29.877702973740423</v>
      </c>
      <c r="R109" s="109">
        <v>291.34712476509844</v>
      </c>
      <c r="S109" s="110">
        <v>0.12601736299511665</v>
      </c>
      <c r="T109" s="110">
        <v>0.10105805751492132</v>
      </c>
      <c r="U109" s="110">
        <v>0.23534997287032011</v>
      </c>
      <c r="V109" s="110">
        <v>0.2774009766684753</v>
      </c>
      <c r="W109" s="110">
        <v>0.15762344004340748</v>
      </c>
      <c r="X109" s="110">
        <v>0.10255018990775908</v>
      </c>
      <c r="Y109" s="110">
        <v>1</v>
      </c>
    </row>
    <row r="110" spans="1:25" x14ac:dyDescent="0.25">
      <c r="A110" s="107" t="str">
        <f t="shared" si="3"/>
        <v>ScotlandMale60-64</v>
      </c>
      <c r="B110" s="107" t="s">
        <v>2</v>
      </c>
      <c r="C110" s="107" t="s">
        <v>14</v>
      </c>
      <c r="D110" s="107" t="s">
        <v>169</v>
      </c>
      <c r="E110" s="108">
        <v>1441</v>
      </c>
      <c r="F110" s="108">
        <v>1181</v>
      </c>
      <c r="G110" s="108">
        <v>2523</v>
      </c>
      <c r="H110" s="108">
        <v>2650</v>
      </c>
      <c r="I110" s="108">
        <v>1469</v>
      </c>
      <c r="J110" s="108">
        <v>801</v>
      </c>
      <c r="K110" s="108">
        <v>10065</v>
      </c>
      <c r="L110" s="109">
        <v>56.949431197301529</v>
      </c>
      <c r="M110" s="109">
        <v>46.674030703687095</v>
      </c>
      <c r="N110" s="109">
        <v>99.710905559189271</v>
      </c>
      <c r="O110" s="109">
        <v>104.73004349260862</v>
      </c>
      <c r="P110" s="109">
        <v>58.056012788921542</v>
      </c>
      <c r="Q110" s="109">
        <v>31.656137674558305</v>
      </c>
      <c r="R110" s="109">
        <v>397.77656141626636</v>
      </c>
      <c r="S110" s="110">
        <v>0.14316939890710384</v>
      </c>
      <c r="T110" s="110">
        <v>0.11733730750124194</v>
      </c>
      <c r="U110" s="110">
        <v>0.25067064083457524</v>
      </c>
      <c r="V110" s="110">
        <v>0.26328862394436159</v>
      </c>
      <c r="W110" s="110">
        <v>0.14595131644311973</v>
      </c>
      <c r="X110" s="110">
        <v>7.9582712369597616E-2</v>
      </c>
      <c r="Y110" s="110">
        <v>1</v>
      </c>
    </row>
    <row r="111" spans="1:25" x14ac:dyDescent="0.25">
      <c r="A111" s="107" t="str">
        <f t="shared" si="3"/>
        <v>ScotlandMale65-69</v>
      </c>
      <c r="B111" s="107" t="s">
        <v>2</v>
      </c>
      <c r="C111" s="107" t="s">
        <v>14</v>
      </c>
      <c r="D111" s="107" t="s">
        <v>22</v>
      </c>
      <c r="E111" s="108">
        <v>1534</v>
      </c>
      <c r="F111" s="108">
        <v>1295</v>
      </c>
      <c r="G111" s="108">
        <v>2749</v>
      </c>
      <c r="H111" s="108">
        <v>3039</v>
      </c>
      <c r="I111" s="108">
        <v>1544</v>
      </c>
      <c r="J111" s="108">
        <v>681</v>
      </c>
      <c r="K111" s="108">
        <v>10842</v>
      </c>
      <c r="L111" s="109">
        <v>60.624862912325142</v>
      </c>
      <c r="M111" s="109">
        <v>51.179398612425729</v>
      </c>
      <c r="N111" s="109">
        <v>108.64259983440797</v>
      </c>
      <c r="O111" s="109">
        <v>120.10362346190099</v>
      </c>
      <c r="P111" s="109">
        <v>61.020070623618011</v>
      </c>
      <c r="Q111" s="109">
        <v>26.91364513904395</v>
      </c>
      <c r="R111" s="109">
        <v>428.48420058372176</v>
      </c>
      <c r="S111" s="110">
        <v>0.14148681055155876</v>
      </c>
      <c r="T111" s="110">
        <v>0.11944290721269141</v>
      </c>
      <c r="U111" s="110">
        <v>0.25355100534956654</v>
      </c>
      <c r="V111" s="110">
        <v>0.28029883785279475</v>
      </c>
      <c r="W111" s="110">
        <v>0.14240914960339424</v>
      </c>
      <c r="X111" s="110">
        <v>6.2811289429994463E-2</v>
      </c>
      <c r="Y111" s="110">
        <v>1</v>
      </c>
    </row>
    <row r="112" spans="1:25" x14ac:dyDescent="0.25">
      <c r="A112" s="107" t="str">
        <f t="shared" si="3"/>
        <v>ScotlandMale70-74</v>
      </c>
      <c r="B112" s="107" t="s">
        <v>2</v>
      </c>
      <c r="C112" s="107" t="s">
        <v>14</v>
      </c>
      <c r="D112" s="107" t="s">
        <v>23</v>
      </c>
      <c r="E112" s="108">
        <v>1637</v>
      </c>
      <c r="F112" s="108">
        <v>1215</v>
      </c>
      <c r="G112" s="108">
        <v>2674</v>
      </c>
      <c r="H112" s="108">
        <v>2659</v>
      </c>
      <c r="I112" s="108">
        <v>1167</v>
      </c>
      <c r="J112" s="108">
        <v>377</v>
      </c>
      <c r="K112" s="108">
        <v>9729</v>
      </c>
      <c r="L112" s="109">
        <v>64.695502338641631</v>
      </c>
      <c r="M112" s="109">
        <v>48.017736922082825</v>
      </c>
      <c r="N112" s="109">
        <v>105.6785419997115</v>
      </c>
      <c r="O112" s="109">
        <v>105.08573043277219</v>
      </c>
      <c r="P112" s="109">
        <v>46.120739907877081</v>
      </c>
      <c r="Q112" s="109">
        <v>14.899330715740925</v>
      </c>
      <c r="R112" s="109">
        <v>384.49758231682614</v>
      </c>
      <c r="S112" s="110">
        <v>0.16825984171035052</v>
      </c>
      <c r="T112" s="110">
        <v>0.12488436632747457</v>
      </c>
      <c r="U112" s="110">
        <v>0.27484839140713335</v>
      </c>
      <c r="V112" s="110">
        <v>0.27330660910679411</v>
      </c>
      <c r="W112" s="110">
        <v>0.11995066296638915</v>
      </c>
      <c r="X112" s="110">
        <v>3.8750128481858361E-2</v>
      </c>
      <c r="Y112" s="110">
        <v>1</v>
      </c>
    </row>
    <row r="113" spans="1:25" x14ac:dyDescent="0.25">
      <c r="A113" s="107" t="str">
        <f t="shared" si="3"/>
        <v>ScotlandMale75-79</v>
      </c>
      <c r="B113" s="107" t="s">
        <v>2</v>
      </c>
      <c r="C113" s="107" t="s">
        <v>14</v>
      </c>
      <c r="D113" s="107" t="s">
        <v>170</v>
      </c>
      <c r="E113" s="108">
        <v>1270</v>
      </c>
      <c r="F113" s="108">
        <v>966</v>
      </c>
      <c r="G113" s="108">
        <v>1960</v>
      </c>
      <c r="H113" s="108">
        <v>1707</v>
      </c>
      <c r="I113" s="108">
        <v>591</v>
      </c>
      <c r="J113" s="108">
        <v>122</v>
      </c>
      <c r="K113" s="108">
        <v>6616</v>
      </c>
      <c r="L113" s="109">
        <v>50.191379334193563</v>
      </c>
      <c r="M113" s="109">
        <v>38.177064910890543</v>
      </c>
      <c r="N113" s="109">
        <v>77.4607114134011</v>
      </c>
      <c r="O113" s="109">
        <v>67.461956317691673</v>
      </c>
      <c r="P113" s="109">
        <v>23.356775737408189</v>
      </c>
      <c r="Q113" s="109">
        <v>4.8215340777729256</v>
      </c>
      <c r="R113" s="109">
        <v>261.469421791358</v>
      </c>
      <c r="S113" s="110">
        <v>0.1919588875453446</v>
      </c>
      <c r="T113" s="110">
        <v>0.14600967351874244</v>
      </c>
      <c r="U113" s="110">
        <v>0.2962515114873035</v>
      </c>
      <c r="V113" s="110">
        <v>0.25801088270858524</v>
      </c>
      <c r="W113" s="110">
        <v>8.9328899637243039E-2</v>
      </c>
      <c r="X113" s="110">
        <v>1.8440145102781136E-2</v>
      </c>
      <c r="Y113" s="110">
        <v>1</v>
      </c>
    </row>
    <row r="114" spans="1:25" x14ac:dyDescent="0.25">
      <c r="A114" s="107" t="str">
        <f t="shared" si="3"/>
        <v>ScotlandMale80-84</v>
      </c>
      <c r="B114" s="107" t="s">
        <v>2</v>
      </c>
      <c r="C114" s="107" t="s">
        <v>14</v>
      </c>
      <c r="D114" s="107" t="s">
        <v>171</v>
      </c>
      <c r="E114" s="108">
        <v>759</v>
      </c>
      <c r="F114" s="108">
        <v>487</v>
      </c>
      <c r="G114" s="108">
        <v>1007</v>
      </c>
      <c r="H114" s="108">
        <v>690</v>
      </c>
      <c r="I114" s="108">
        <v>163</v>
      </c>
      <c r="J114" s="108">
        <v>41</v>
      </c>
      <c r="K114" s="108">
        <v>3147</v>
      </c>
      <c r="L114" s="109">
        <v>29.996265287128285</v>
      </c>
      <c r="M114" s="109">
        <v>19.246615539962416</v>
      </c>
      <c r="N114" s="109">
        <v>39.797416527191281</v>
      </c>
      <c r="O114" s="109">
        <v>27.269332079207533</v>
      </c>
      <c r="P114" s="109">
        <v>6.4418856940736626</v>
      </c>
      <c r="Q114" s="109">
        <v>1.6203516163007372</v>
      </c>
      <c r="R114" s="109">
        <v>124.3718667438639</v>
      </c>
      <c r="S114" s="110">
        <v>0.24118207816968543</v>
      </c>
      <c r="T114" s="110">
        <v>0.15475055608516047</v>
      </c>
      <c r="U114" s="110">
        <v>0.31998728948204641</v>
      </c>
      <c r="V114" s="110">
        <v>0.21925643469971404</v>
      </c>
      <c r="W114" s="110">
        <v>5.1795360660946935E-2</v>
      </c>
      <c r="X114" s="110">
        <v>1.3028280902446775E-2</v>
      </c>
      <c r="Y114" s="110">
        <v>1</v>
      </c>
    </row>
    <row r="115" spans="1:25" x14ac:dyDescent="0.25">
      <c r="A115" s="107" t="str">
        <f t="shared" si="3"/>
        <v>ScotlandMale85+</v>
      </c>
      <c r="B115" s="107" t="s">
        <v>2</v>
      </c>
      <c r="C115" s="107" t="s">
        <v>14</v>
      </c>
      <c r="D115" s="107" t="s">
        <v>172</v>
      </c>
      <c r="E115" s="108">
        <v>465</v>
      </c>
      <c r="F115" s="108">
        <v>258</v>
      </c>
      <c r="G115" s="108">
        <v>387</v>
      </c>
      <c r="H115" s="108">
        <v>188</v>
      </c>
      <c r="I115" s="108">
        <v>39</v>
      </c>
      <c r="J115" s="108">
        <v>13</v>
      </c>
      <c r="K115" s="108">
        <v>1350</v>
      </c>
      <c r="L115" s="109">
        <v>18.377158575118116</v>
      </c>
      <c r="M115" s="109">
        <v>10.196358951355858</v>
      </c>
      <c r="N115" s="109">
        <v>15.294538427033789</v>
      </c>
      <c r="O115" s="109">
        <v>7.4299049723058195</v>
      </c>
      <c r="P115" s="109">
        <v>1.5413100740421646</v>
      </c>
      <c r="Q115" s="109">
        <v>0.51377002468072164</v>
      </c>
      <c r="R115" s="109">
        <v>53.353041024536473</v>
      </c>
      <c r="S115" s="110">
        <v>0.34444444444444439</v>
      </c>
      <c r="T115" s="110">
        <v>0.19111111111111109</v>
      </c>
      <c r="U115" s="110">
        <v>0.28666666666666668</v>
      </c>
      <c r="V115" s="110">
        <v>0.13925925925925925</v>
      </c>
      <c r="W115" s="110">
        <v>2.8888888888888884E-2</v>
      </c>
      <c r="X115" s="110">
        <v>9.6296296296296303E-3</v>
      </c>
      <c r="Y115" s="110">
        <v>1</v>
      </c>
    </row>
    <row r="116" spans="1:25" x14ac:dyDescent="0.25">
      <c r="A116" s="107" t="str">
        <f t="shared" ref="A116" si="6">B116&amp;C116&amp;D116</f>
        <v>ScotlandMaleTotal</v>
      </c>
      <c r="B116" s="107" t="s">
        <v>2</v>
      </c>
      <c r="C116" s="107" t="s">
        <v>14</v>
      </c>
      <c r="D116" s="107" t="s">
        <v>6</v>
      </c>
      <c r="E116" s="108">
        <v>9564</v>
      </c>
      <c r="F116" s="108">
        <v>7422</v>
      </c>
      <c r="G116" s="108">
        <v>16220</v>
      </c>
      <c r="H116" s="108">
        <v>17468</v>
      </c>
      <c r="I116" s="108">
        <v>9873</v>
      </c>
      <c r="J116" s="108">
        <v>5741</v>
      </c>
      <c r="K116" s="108">
        <v>66288</v>
      </c>
      <c r="L116" s="109">
        <v>377.97665508049391</v>
      </c>
      <c r="M116" s="109">
        <v>293.32316332156273</v>
      </c>
      <c r="N116" s="109">
        <v>641.02690771702339</v>
      </c>
      <c r="O116" s="109">
        <v>690.34883008637269</v>
      </c>
      <c r="P116" s="109">
        <v>390.18857335944335</v>
      </c>
      <c r="Q116" s="109">
        <v>226.88874705323252</v>
      </c>
      <c r="R116" s="109">
        <v>2619.7528766181285</v>
      </c>
      <c r="S116" s="110">
        <v>0.14427950760318609</v>
      </c>
      <c r="T116" s="110">
        <v>0.11196596669080376</v>
      </c>
      <c r="U116" s="110">
        <v>0.24468983828143859</v>
      </c>
      <c r="V116" s="110">
        <v>0.26351677528361095</v>
      </c>
      <c r="W116" s="110">
        <v>0.1489409847936278</v>
      </c>
      <c r="X116" s="110">
        <v>8.6606927347332857E-2</v>
      </c>
      <c r="Y116" s="110">
        <v>1</v>
      </c>
    </row>
    <row r="117" spans="1:25" x14ac:dyDescent="0.25">
      <c r="A117" s="107" t="str">
        <f t="shared" si="3"/>
        <v>ScotlandFemale0-14</v>
      </c>
      <c r="B117" s="107" t="s">
        <v>2</v>
      </c>
      <c r="C117" s="107" t="s">
        <v>15</v>
      </c>
      <c r="D117" s="107" t="s">
        <v>18</v>
      </c>
      <c r="E117" s="108">
        <v>41</v>
      </c>
      <c r="F117" s="108">
        <v>45</v>
      </c>
      <c r="G117" s="108">
        <v>131</v>
      </c>
      <c r="H117" s="108">
        <v>218</v>
      </c>
      <c r="I117" s="108">
        <v>175</v>
      </c>
      <c r="J117" s="108">
        <v>187</v>
      </c>
      <c r="K117" s="108">
        <v>797</v>
      </c>
      <c r="L117" s="109">
        <v>1.5231528521037154</v>
      </c>
      <c r="M117" s="109">
        <v>1.6717531303577366</v>
      </c>
      <c r="N117" s="109">
        <v>4.8666591128191889</v>
      </c>
      <c r="O117" s="109">
        <v>8.0987151648441458</v>
      </c>
      <c r="P117" s="109">
        <v>6.5012621736134193</v>
      </c>
      <c r="Q117" s="109">
        <v>6.9470630083754834</v>
      </c>
      <c r="R117" s="109">
        <v>29.608605442113692</v>
      </c>
      <c r="S117" s="110">
        <v>5.1442910915934746E-2</v>
      </c>
      <c r="T117" s="110">
        <v>5.6461731493099118E-2</v>
      </c>
      <c r="U117" s="110">
        <v>0.16436637390213299</v>
      </c>
      <c r="V117" s="110">
        <v>0.27352572145545795</v>
      </c>
      <c r="W117" s="110">
        <v>0.21957340025094099</v>
      </c>
      <c r="X117" s="110">
        <v>0.23462986198243413</v>
      </c>
      <c r="Y117" s="110">
        <v>1</v>
      </c>
    </row>
    <row r="118" spans="1:25" x14ac:dyDescent="0.25">
      <c r="A118" s="107" t="str">
        <f t="shared" si="3"/>
        <v>ScotlandFemale15-24</v>
      </c>
      <c r="B118" s="107" t="s">
        <v>2</v>
      </c>
      <c r="C118" s="107" t="s">
        <v>15</v>
      </c>
      <c r="D118" s="107" t="s">
        <v>19</v>
      </c>
      <c r="E118" s="108">
        <v>92</v>
      </c>
      <c r="F118" s="108">
        <v>83</v>
      </c>
      <c r="G118" s="108">
        <v>240</v>
      </c>
      <c r="H118" s="108">
        <v>350</v>
      </c>
      <c r="I118" s="108">
        <v>281</v>
      </c>
      <c r="J118" s="108">
        <v>262</v>
      </c>
      <c r="K118" s="108">
        <v>1308</v>
      </c>
      <c r="L118" s="109">
        <v>3.4178063998424837</v>
      </c>
      <c r="M118" s="109">
        <v>3.0834557737709365</v>
      </c>
      <c r="N118" s="109">
        <v>8.9160166952412627</v>
      </c>
      <c r="O118" s="109">
        <v>13.002524347226839</v>
      </c>
      <c r="P118" s="109">
        <v>10.439169547344976</v>
      </c>
      <c r="Q118" s="109">
        <v>9.7333182256383779</v>
      </c>
      <c r="R118" s="109">
        <v>48.592290989064878</v>
      </c>
      <c r="S118" s="110">
        <v>7.0336391437308868E-2</v>
      </c>
      <c r="T118" s="110">
        <v>6.3455657492354739E-2</v>
      </c>
      <c r="U118" s="110">
        <v>0.1834862385321101</v>
      </c>
      <c r="V118" s="110">
        <v>0.26758409785932719</v>
      </c>
      <c r="W118" s="110">
        <v>0.21483180428134555</v>
      </c>
      <c r="X118" s="110">
        <v>0.20030581039755352</v>
      </c>
      <c r="Y118" s="110">
        <v>1</v>
      </c>
    </row>
    <row r="119" spans="1:25" x14ac:dyDescent="0.25">
      <c r="A119" s="107" t="str">
        <f t="shared" si="3"/>
        <v>ScotlandFemale25-29</v>
      </c>
      <c r="B119" s="107" t="s">
        <v>2</v>
      </c>
      <c r="C119" s="107" t="s">
        <v>15</v>
      </c>
      <c r="D119" s="107" t="s">
        <v>162</v>
      </c>
      <c r="E119" s="108">
        <v>114</v>
      </c>
      <c r="F119" s="108">
        <v>101</v>
      </c>
      <c r="G119" s="108">
        <v>266</v>
      </c>
      <c r="H119" s="108">
        <v>364</v>
      </c>
      <c r="I119" s="108">
        <v>394</v>
      </c>
      <c r="J119" s="108">
        <v>365</v>
      </c>
      <c r="K119" s="108">
        <v>1604</v>
      </c>
      <c r="L119" s="109">
        <v>4.2351079302395993</v>
      </c>
      <c r="M119" s="109">
        <v>3.7521570259140313</v>
      </c>
      <c r="N119" s="109">
        <v>9.8819185038923987</v>
      </c>
      <c r="O119" s="109">
        <v>13.522625321115914</v>
      </c>
      <c r="P119" s="109">
        <v>14.637127408021071</v>
      </c>
      <c r="Q119" s="109">
        <v>13.55977539067942</v>
      </c>
      <c r="R119" s="109">
        <v>59.588711579862427</v>
      </c>
      <c r="S119" s="110">
        <v>7.1072319201995013E-2</v>
      </c>
      <c r="T119" s="110">
        <v>6.2967581047381552E-2</v>
      </c>
      <c r="U119" s="110">
        <v>0.16583541147132172</v>
      </c>
      <c r="V119" s="110">
        <v>0.22693266832917708</v>
      </c>
      <c r="W119" s="110">
        <v>0.24563591022443892</v>
      </c>
      <c r="X119" s="110">
        <v>0.22755610972568582</v>
      </c>
      <c r="Y119" s="110">
        <v>1</v>
      </c>
    </row>
    <row r="120" spans="1:25" x14ac:dyDescent="0.25">
      <c r="A120" s="107" t="str">
        <f t="shared" si="3"/>
        <v>ScotlandFemale30-34</v>
      </c>
      <c r="B120" s="107" t="s">
        <v>2</v>
      </c>
      <c r="C120" s="107" t="s">
        <v>15</v>
      </c>
      <c r="D120" s="107" t="s">
        <v>163</v>
      </c>
      <c r="E120" s="108">
        <v>169</v>
      </c>
      <c r="F120" s="108">
        <v>139</v>
      </c>
      <c r="G120" s="108">
        <v>456</v>
      </c>
      <c r="H120" s="108">
        <v>679</v>
      </c>
      <c r="I120" s="108">
        <v>675</v>
      </c>
      <c r="J120" s="108">
        <v>544</v>
      </c>
      <c r="K120" s="108">
        <v>2662</v>
      </c>
      <c r="L120" s="109">
        <v>6.2783617562323881</v>
      </c>
      <c r="M120" s="109">
        <v>5.1638596693272314</v>
      </c>
      <c r="N120" s="109">
        <v>16.940431720958397</v>
      </c>
      <c r="O120" s="109">
        <v>25.224897233620069</v>
      </c>
      <c r="P120" s="109">
        <v>25.076296955366047</v>
      </c>
      <c r="Q120" s="109">
        <v>20.209637842546861</v>
      </c>
      <c r="R120" s="109">
        <v>98.893485178050994</v>
      </c>
      <c r="S120" s="110">
        <v>6.3486100676183321E-2</v>
      </c>
      <c r="T120" s="110">
        <v>5.2216378662659664E-2</v>
      </c>
      <c r="U120" s="110">
        <v>0.17129977460555973</v>
      </c>
      <c r="V120" s="110">
        <v>0.25507137490608567</v>
      </c>
      <c r="W120" s="110">
        <v>0.25356874530428247</v>
      </c>
      <c r="X120" s="110">
        <v>0.20435762584522918</v>
      </c>
      <c r="Y120" s="110">
        <v>1</v>
      </c>
    </row>
    <row r="121" spans="1:25" x14ac:dyDescent="0.25">
      <c r="A121" s="107" t="str">
        <f t="shared" si="3"/>
        <v>ScotlandFemale35-39</v>
      </c>
      <c r="B121" s="107" t="s">
        <v>2</v>
      </c>
      <c r="C121" s="107" t="s">
        <v>15</v>
      </c>
      <c r="D121" s="107" t="s">
        <v>164</v>
      </c>
      <c r="E121" s="108">
        <v>270</v>
      </c>
      <c r="F121" s="108">
        <v>243</v>
      </c>
      <c r="G121" s="108">
        <v>747</v>
      </c>
      <c r="H121" s="108">
        <v>1109</v>
      </c>
      <c r="I121" s="108">
        <v>954</v>
      </c>
      <c r="J121" s="108">
        <v>711</v>
      </c>
      <c r="K121" s="108">
        <v>4034</v>
      </c>
      <c r="L121" s="109">
        <v>10.030518782146419</v>
      </c>
      <c r="M121" s="109">
        <v>9.0274669039317779</v>
      </c>
      <c r="N121" s="109">
        <v>27.751101963938428</v>
      </c>
      <c r="O121" s="109">
        <v>41.199427145927331</v>
      </c>
      <c r="P121" s="109">
        <v>35.44116636358401</v>
      </c>
      <c r="Q121" s="109">
        <v>26.413699459652239</v>
      </c>
      <c r="R121" s="109">
        <v>149.86338061918022</v>
      </c>
      <c r="S121" s="110">
        <v>6.6931085770946946E-2</v>
      </c>
      <c r="T121" s="110">
        <v>6.0237977193852252E-2</v>
      </c>
      <c r="U121" s="110">
        <v>0.18517600396628656</v>
      </c>
      <c r="V121" s="110">
        <v>0.274913237481408</v>
      </c>
      <c r="W121" s="110">
        <v>0.23648983639067916</v>
      </c>
      <c r="X121" s="110">
        <v>0.17625185919682695</v>
      </c>
      <c r="Y121" s="110">
        <v>1</v>
      </c>
    </row>
    <row r="122" spans="1:25" x14ac:dyDescent="0.25">
      <c r="A122" s="107" t="str">
        <f t="shared" si="3"/>
        <v>ScotlandFemale40-44</v>
      </c>
      <c r="B122" s="107" t="s">
        <v>2</v>
      </c>
      <c r="C122" s="107" t="s">
        <v>15</v>
      </c>
      <c r="D122" s="107" t="s">
        <v>165</v>
      </c>
      <c r="E122" s="108">
        <v>496</v>
      </c>
      <c r="F122" s="108">
        <v>476</v>
      </c>
      <c r="G122" s="108">
        <v>1216</v>
      </c>
      <c r="H122" s="108">
        <v>1624</v>
      </c>
      <c r="I122" s="108">
        <v>1374</v>
      </c>
      <c r="J122" s="108">
        <v>1061</v>
      </c>
      <c r="K122" s="108">
        <v>6247</v>
      </c>
      <c r="L122" s="109">
        <v>18.426434503498609</v>
      </c>
      <c r="M122" s="109">
        <v>17.683433112228503</v>
      </c>
      <c r="N122" s="109">
        <v>45.174484589222395</v>
      </c>
      <c r="O122" s="109">
        <v>60.331712971132539</v>
      </c>
      <c r="P122" s="109">
        <v>51.044195580256222</v>
      </c>
      <c r="Q122" s="109">
        <v>39.416223806879081</v>
      </c>
      <c r="R122" s="109">
        <v>232.07648456321735</v>
      </c>
      <c r="S122" s="110">
        <v>7.93981110933248E-2</v>
      </c>
      <c r="T122" s="110">
        <v>7.619657435569073E-2</v>
      </c>
      <c r="U122" s="110">
        <v>0.1946534336481511</v>
      </c>
      <c r="V122" s="110">
        <v>0.259964783095886</v>
      </c>
      <c r="W122" s="110">
        <v>0.21994557387546021</v>
      </c>
      <c r="X122" s="110">
        <v>0.16984152393148713</v>
      </c>
      <c r="Y122" s="110">
        <v>1</v>
      </c>
    </row>
    <row r="123" spans="1:25" x14ac:dyDescent="0.25">
      <c r="A123" s="107" t="str">
        <f t="shared" si="3"/>
        <v>ScotlandFemale45-49</v>
      </c>
      <c r="B123" s="107" t="s">
        <v>2</v>
      </c>
      <c r="C123" s="107" t="s">
        <v>15</v>
      </c>
      <c r="D123" s="107" t="s">
        <v>166</v>
      </c>
      <c r="E123" s="108">
        <v>696</v>
      </c>
      <c r="F123" s="108">
        <v>664</v>
      </c>
      <c r="G123" s="108">
        <v>1655</v>
      </c>
      <c r="H123" s="108">
        <v>2080</v>
      </c>
      <c r="I123" s="108">
        <v>1761</v>
      </c>
      <c r="J123" s="108">
        <v>1389</v>
      </c>
      <c r="K123" s="108">
        <v>8245</v>
      </c>
      <c r="L123" s="109">
        <v>25.856448416199662</v>
      </c>
      <c r="M123" s="109">
        <v>24.667646190167492</v>
      </c>
      <c r="N123" s="109">
        <v>61.483365127601203</v>
      </c>
      <c r="O123" s="109">
        <v>77.272144692090933</v>
      </c>
      <c r="P123" s="109">
        <v>65.421272501332766</v>
      </c>
      <c r="Q123" s="109">
        <v>51.60144662370881</v>
      </c>
      <c r="R123" s="109">
        <v>306.30232355110087</v>
      </c>
      <c r="S123" s="110">
        <v>8.4414796846573686E-2</v>
      </c>
      <c r="T123" s="110">
        <v>8.0533656761673733E-2</v>
      </c>
      <c r="U123" s="110">
        <v>0.20072771376591872</v>
      </c>
      <c r="V123" s="110">
        <v>0.25227410551849605</v>
      </c>
      <c r="W123" s="110">
        <v>0.21358399029714981</v>
      </c>
      <c r="X123" s="110">
        <v>0.168465736810188</v>
      </c>
      <c r="Y123" s="110">
        <v>1</v>
      </c>
    </row>
    <row r="124" spans="1:25" x14ac:dyDescent="0.25">
      <c r="A124" s="107" t="str">
        <f t="shared" si="3"/>
        <v>ScotlandFemale50-54</v>
      </c>
      <c r="B124" s="107" t="s">
        <v>2</v>
      </c>
      <c r="C124" s="107" t="s">
        <v>15</v>
      </c>
      <c r="D124" s="107" t="s">
        <v>167</v>
      </c>
      <c r="E124" s="108">
        <v>957</v>
      </c>
      <c r="F124" s="108">
        <v>879</v>
      </c>
      <c r="G124" s="108">
        <v>2150</v>
      </c>
      <c r="H124" s="108">
        <v>2952</v>
      </c>
      <c r="I124" s="108">
        <v>2607</v>
      </c>
      <c r="J124" s="108">
        <v>1700</v>
      </c>
      <c r="K124" s="108">
        <v>11245</v>
      </c>
      <c r="L124" s="109">
        <v>35.55261657227453</v>
      </c>
      <c r="M124" s="109">
        <v>32.654911146321119</v>
      </c>
      <c r="N124" s="109">
        <v>79.872649561536306</v>
      </c>
      <c r="O124" s="109">
        <v>109.66700535146752</v>
      </c>
      <c r="P124" s="109">
        <v>96.850231352058216</v>
      </c>
      <c r="Q124" s="109">
        <v>63.155118257958939</v>
      </c>
      <c r="R124" s="109">
        <v>417.75253224161662</v>
      </c>
      <c r="S124" s="110">
        <v>8.5104490884837708E-2</v>
      </c>
      <c r="T124" s="110">
        <v>7.8168074699866599E-2</v>
      </c>
      <c r="U124" s="110">
        <v>0.19119608714984437</v>
      </c>
      <c r="V124" s="110">
        <v>0.26251667407736773</v>
      </c>
      <c r="W124" s="110">
        <v>0.23183637172076482</v>
      </c>
      <c r="X124" s="110">
        <v>0.15117830146731881</v>
      </c>
      <c r="Y124" s="110">
        <v>1</v>
      </c>
    </row>
    <row r="125" spans="1:25" x14ac:dyDescent="0.25">
      <c r="A125" s="107" t="str">
        <f t="shared" si="3"/>
        <v>ScotlandFemale55-59</v>
      </c>
      <c r="B125" s="107" t="s">
        <v>2</v>
      </c>
      <c r="C125" s="107" t="s">
        <v>15</v>
      </c>
      <c r="D125" s="107" t="s">
        <v>168</v>
      </c>
      <c r="E125" s="108">
        <v>1045</v>
      </c>
      <c r="F125" s="108">
        <v>948</v>
      </c>
      <c r="G125" s="108">
        <v>2303</v>
      </c>
      <c r="H125" s="108">
        <v>3145</v>
      </c>
      <c r="I125" s="108">
        <v>2370</v>
      </c>
      <c r="J125" s="108">
        <v>1647</v>
      </c>
      <c r="K125" s="108">
        <v>11458</v>
      </c>
      <c r="L125" s="109">
        <v>38.821822693862998</v>
      </c>
      <c r="M125" s="109">
        <v>35.218265946202983</v>
      </c>
      <c r="N125" s="109">
        <v>85.556610204752616</v>
      </c>
      <c r="O125" s="109">
        <v>116.83696877722403</v>
      </c>
      <c r="P125" s="109">
        <v>88.045664865507462</v>
      </c>
      <c r="Q125" s="109">
        <v>61.186164571093158</v>
      </c>
      <c r="R125" s="109">
        <v>425.66549705864327</v>
      </c>
      <c r="S125" s="110">
        <v>9.120265316809216E-2</v>
      </c>
      <c r="T125" s="110">
        <v>8.2736952347704659E-2</v>
      </c>
      <c r="U125" s="110">
        <v>0.200994938034561</v>
      </c>
      <c r="V125" s="110">
        <v>0.27448071216617209</v>
      </c>
      <c r="W125" s="110">
        <v>0.20684238086926163</v>
      </c>
      <c r="X125" s="110">
        <v>0.1437423634142084</v>
      </c>
      <c r="Y125" s="110">
        <v>1</v>
      </c>
    </row>
    <row r="126" spans="1:25" x14ac:dyDescent="0.25">
      <c r="A126" s="107" t="str">
        <f t="shared" si="3"/>
        <v>ScotlandFemale60-64</v>
      </c>
      <c r="B126" s="107" t="s">
        <v>2</v>
      </c>
      <c r="C126" s="107" t="s">
        <v>15</v>
      </c>
      <c r="D126" s="107" t="s">
        <v>169</v>
      </c>
      <c r="E126" s="108">
        <v>1434</v>
      </c>
      <c r="F126" s="108">
        <v>1127</v>
      </c>
      <c r="G126" s="108">
        <v>2669</v>
      </c>
      <c r="H126" s="108">
        <v>3170</v>
      </c>
      <c r="I126" s="108">
        <v>2322</v>
      </c>
      <c r="J126" s="108">
        <v>1606</v>
      </c>
      <c r="K126" s="108">
        <v>12328</v>
      </c>
      <c r="L126" s="109">
        <v>53.273199754066532</v>
      </c>
      <c r="M126" s="109">
        <v>41.868128398070425</v>
      </c>
      <c r="N126" s="109">
        <v>99.153535664995545</v>
      </c>
      <c r="O126" s="109">
        <v>117.76572051631166</v>
      </c>
      <c r="P126" s="109">
        <v>86.262461526459205</v>
      </c>
      <c r="Q126" s="109">
        <v>59.663011718989438</v>
      </c>
      <c r="R126" s="109">
        <v>457.98605757889283</v>
      </c>
      <c r="S126" s="110">
        <v>0.11632057105775469</v>
      </c>
      <c r="T126" s="110">
        <v>9.1417910447761194E-2</v>
      </c>
      <c r="U126" s="110">
        <v>0.21649902660609996</v>
      </c>
      <c r="V126" s="110">
        <v>0.2571382219338092</v>
      </c>
      <c r="W126" s="110">
        <v>0.18835171966255676</v>
      </c>
      <c r="X126" s="110">
        <v>0.13027255029201815</v>
      </c>
      <c r="Y126" s="110">
        <v>1</v>
      </c>
    </row>
    <row r="127" spans="1:25" x14ac:dyDescent="0.25">
      <c r="A127" s="107" t="str">
        <f t="shared" si="3"/>
        <v>ScotlandFemale65-69</v>
      </c>
      <c r="B127" s="107" t="s">
        <v>2</v>
      </c>
      <c r="C127" s="107" t="s">
        <v>15</v>
      </c>
      <c r="D127" s="107" t="s">
        <v>22</v>
      </c>
      <c r="E127" s="108">
        <v>1345</v>
      </c>
      <c r="F127" s="108">
        <v>1109</v>
      </c>
      <c r="G127" s="108">
        <v>2635</v>
      </c>
      <c r="H127" s="108">
        <v>2820</v>
      </c>
      <c r="I127" s="108">
        <v>1746</v>
      </c>
      <c r="J127" s="108">
        <v>1056</v>
      </c>
      <c r="K127" s="108">
        <v>10711</v>
      </c>
      <c r="L127" s="109">
        <v>49.966843562914569</v>
      </c>
      <c r="M127" s="109">
        <v>41.199427145927331</v>
      </c>
      <c r="N127" s="109">
        <v>97.89043329983636</v>
      </c>
      <c r="O127" s="109">
        <v>104.76319616908484</v>
      </c>
      <c r="P127" s="109">
        <v>64.864021457880185</v>
      </c>
      <c r="Q127" s="109">
        <v>39.23047345906155</v>
      </c>
      <c r="R127" s="109">
        <v>397.91439509470479</v>
      </c>
      <c r="S127" s="110">
        <v>0.12557184203155636</v>
      </c>
      <c r="T127" s="110">
        <v>0.10353841844832416</v>
      </c>
      <c r="U127" s="110">
        <v>0.2460087760246476</v>
      </c>
      <c r="V127" s="110">
        <v>0.26328073942675756</v>
      </c>
      <c r="W127" s="110">
        <v>0.16300998973018394</v>
      </c>
      <c r="X127" s="110">
        <v>9.859023433853048E-2</v>
      </c>
      <c r="Y127" s="110">
        <v>1</v>
      </c>
    </row>
    <row r="128" spans="1:25" x14ac:dyDescent="0.25">
      <c r="A128" s="107" t="str">
        <f t="shared" si="3"/>
        <v>ScotlandFemale70-74</v>
      </c>
      <c r="B128" s="107" t="s">
        <v>2</v>
      </c>
      <c r="C128" s="107" t="s">
        <v>15</v>
      </c>
      <c r="D128" s="107" t="s">
        <v>23</v>
      </c>
      <c r="E128" s="108">
        <v>1308</v>
      </c>
      <c r="F128" s="108">
        <v>944</v>
      </c>
      <c r="G128" s="108">
        <v>2154</v>
      </c>
      <c r="H128" s="108">
        <v>2348</v>
      </c>
      <c r="I128" s="108">
        <v>1410</v>
      </c>
      <c r="J128" s="108">
        <v>615</v>
      </c>
      <c r="K128" s="108">
        <v>8779</v>
      </c>
      <c r="L128" s="109">
        <v>48.592290989064878</v>
      </c>
      <c r="M128" s="109">
        <v>35.069665667948968</v>
      </c>
      <c r="N128" s="109">
        <v>80.021249839790329</v>
      </c>
      <c r="O128" s="109">
        <v>87.228363335110345</v>
      </c>
      <c r="P128" s="109">
        <v>52.381598084542418</v>
      </c>
      <c r="Q128" s="109">
        <v>22.847292781555733</v>
      </c>
      <c r="R128" s="109">
        <v>326.14046069801265</v>
      </c>
      <c r="S128" s="110">
        <v>0.1489919125185101</v>
      </c>
      <c r="T128" s="110">
        <v>0.10752933135892473</v>
      </c>
      <c r="U128" s="110">
        <v>0.24535824125754643</v>
      </c>
      <c r="V128" s="110">
        <v>0.26745643011732545</v>
      </c>
      <c r="W128" s="110">
        <v>0.16061054789839391</v>
      </c>
      <c r="X128" s="110">
        <v>7.0053536849299464E-2</v>
      </c>
      <c r="Y128" s="110">
        <v>1</v>
      </c>
    </row>
    <row r="129" spans="1:25" x14ac:dyDescent="0.25">
      <c r="A129" s="107" t="str">
        <f t="shared" si="3"/>
        <v>ScotlandFemale75-79</v>
      </c>
      <c r="B129" s="107" t="s">
        <v>2</v>
      </c>
      <c r="C129" s="107" t="s">
        <v>15</v>
      </c>
      <c r="D129" s="107" t="s">
        <v>170</v>
      </c>
      <c r="E129" s="108">
        <v>1111</v>
      </c>
      <c r="F129" s="108">
        <v>811</v>
      </c>
      <c r="G129" s="108">
        <v>1773</v>
      </c>
      <c r="H129" s="108">
        <v>1753</v>
      </c>
      <c r="I129" s="108">
        <v>820</v>
      </c>
      <c r="J129" s="108">
        <v>259</v>
      </c>
      <c r="K129" s="108">
        <v>6527</v>
      </c>
      <c r="L129" s="109">
        <v>41.273727285054342</v>
      </c>
      <c r="M129" s="109">
        <v>30.128706416002764</v>
      </c>
      <c r="N129" s="109">
        <v>65.867073336094819</v>
      </c>
      <c r="O129" s="109">
        <v>65.124071944824721</v>
      </c>
      <c r="P129" s="109">
        <v>30.463057042074311</v>
      </c>
      <c r="Q129" s="109">
        <v>9.6218680169478628</v>
      </c>
      <c r="R129" s="109">
        <v>242.47850404099884</v>
      </c>
      <c r="S129" s="110">
        <v>0.170216025739237</v>
      </c>
      <c r="T129" s="110">
        <v>0.12425310249731882</v>
      </c>
      <c r="U129" s="110">
        <v>0.27164087635973644</v>
      </c>
      <c r="V129" s="110">
        <v>0.26857668147694191</v>
      </c>
      <c r="W129" s="110">
        <v>0.12563199019457635</v>
      </c>
      <c r="X129" s="110">
        <v>3.9681323732189369E-2</v>
      </c>
      <c r="Y129" s="110">
        <v>1</v>
      </c>
    </row>
    <row r="130" spans="1:25" x14ac:dyDescent="0.25">
      <c r="A130" s="107" t="str">
        <f t="shared" si="3"/>
        <v>ScotlandFemale80-84</v>
      </c>
      <c r="B130" s="107" t="s">
        <v>2</v>
      </c>
      <c r="C130" s="107" t="s">
        <v>15</v>
      </c>
      <c r="D130" s="107" t="s">
        <v>171</v>
      </c>
      <c r="E130" s="108">
        <v>882</v>
      </c>
      <c r="F130" s="108">
        <v>571</v>
      </c>
      <c r="G130" s="108">
        <v>1093</v>
      </c>
      <c r="H130" s="108">
        <v>985</v>
      </c>
      <c r="I130" s="108">
        <v>285</v>
      </c>
      <c r="J130" s="108">
        <v>80</v>
      </c>
      <c r="K130" s="108">
        <v>3896</v>
      </c>
      <c r="L130" s="109">
        <v>32.766361355011639</v>
      </c>
      <c r="M130" s="109">
        <v>21.212689720761503</v>
      </c>
      <c r="N130" s="109">
        <v>40.605026032911248</v>
      </c>
      <c r="O130" s="109">
        <v>36.592818520052681</v>
      </c>
      <c r="P130" s="109">
        <v>10.587769825598997</v>
      </c>
      <c r="Q130" s="109">
        <v>2.9720055650804205</v>
      </c>
      <c r="R130" s="109">
        <v>144.73667101941649</v>
      </c>
      <c r="S130" s="110">
        <v>0.22638603696098564</v>
      </c>
      <c r="T130" s="110">
        <v>0.14656057494866528</v>
      </c>
      <c r="U130" s="110">
        <v>0.28054414784394249</v>
      </c>
      <c r="V130" s="110">
        <v>0.25282340862422997</v>
      </c>
      <c r="W130" s="110">
        <v>7.3151950718685813E-2</v>
      </c>
      <c r="X130" s="110">
        <v>2.0533880903490759E-2</v>
      </c>
      <c r="Y130" s="110">
        <v>1</v>
      </c>
    </row>
    <row r="131" spans="1:25" x14ac:dyDescent="0.25">
      <c r="A131" s="107" t="str">
        <f t="shared" si="3"/>
        <v>ScotlandFemale85+</v>
      </c>
      <c r="B131" s="107" t="s">
        <v>2</v>
      </c>
      <c r="C131" s="107" t="s">
        <v>15</v>
      </c>
      <c r="D131" s="107" t="s">
        <v>172</v>
      </c>
      <c r="E131" s="108">
        <v>730</v>
      </c>
      <c r="F131" s="108">
        <v>434</v>
      </c>
      <c r="G131" s="108">
        <v>674</v>
      </c>
      <c r="H131" s="108">
        <v>336</v>
      </c>
      <c r="I131" s="108">
        <v>82</v>
      </c>
      <c r="J131" s="108">
        <v>32</v>
      </c>
      <c r="K131" s="108">
        <v>2288</v>
      </c>
      <c r="L131" s="109">
        <v>27.119550781358839</v>
      </c>
      <c r="M131" s="109">
        <v>16.123130190561284</v>
      </c>
      <c r="N131" s="109">
        <v>25.039146885802541</v>
      </c>
      <c r="O131" s="109">
        <v>12.482423373337767</v>
      </c>
      <c r="P131" s="109">
        <v>3.0463057042074309</v>
      </c>
      <c r="Q131" s="109">
        <v>1.1888022260321682</v>
      </c>
      <c r="R131" s="109">
        <v>84.999359161300035</v>
      </c>
      <c r="S131" s="110">
        <v>0.31905594405594406</v>
      </c>
      <c r="T131" s="110">
        <v>0.18968531468531469</v>
      </c>
      <c r="U131" s="110">
        <v>0.29458041958041953</v>
      </c>
      <c r="V131" s="110">
        <v>0.14685314685314685</v>
      </c>
      <c r="W131" s="110">
        <v>3.5839160839160833E-2</v>
      </c>
      <c r="X131" s="110">
        <v>1.3986013986013984E-2</v>
      </c>
      <c r="Y131" s="110">
        <v>1</v>
      </c>
    </row>
    <row r="132" spans="1:25" x14ac:dyDescent="0.25">
      <c r="A132" s="107" t="str">
        <f t="shared" ref="A132" si="7">B132&amp;C132&amp;D132</f>
        <v>ScotlandFemaleTotal</v>
      </c>
      <c r="B132" s="107" t="s">
        <v>2</v>
      </c>
      <c r="C132" s="107" t="s">
        <v>15</v>
      </c>
      <c r="D132" s="107" t="s">
        <v>6</v>
      </c>
      <c r="E132" s="108">
        <v>10690</v>
      </c>
      <c r="F132" s="108">
        <v>8574</v>
      </c>
      <c r="G132" s="108">
        <v>20162</v>
      </c>
      <c r="H132" s="108">
        <v>23933</v>
      </c>
      <c r="I132" s="108">
        <v>17256</v>
      </c>
      <c r="J132" s="108">
        <v>11514</v>
      </c>
      <c r="K132" s="108">
        <v>92129</v>
      </c>
      <c r="L132" s="109">
        <v>397.13424363387117</v>
      </c>
      <c r="M132" s="109">
        <v>318.52469643749407</v>
      </c>
      <c r="N132" s="109">
        <v>749.01970253939294</v>
      </c>
      <c r="O132" s="109">
        <v>889.11261486337139</v>
      </c>
      <c r="P132" s="109">
        <v>641.06160038784674</v>
      </c>
      <c r="Q132" s="109">
        <v>427.74590095419956</v>
      </c>
      <c r="R132" s="109">
        <v>3422.5987588161761</v>
      </c>
      <c r="S132" s="110">
        <v>0.11603295379305104</v>
      </c>
      <c r="T132" s="110">
        <v>9.3065158636260026E-2</v>
      </c>
      <c r="U132" s="110">
        <v>0.21884531472174881</v>
      </c>
      <c r="V132" s="110">
        <v>0.25977705174266519</v>
      </c>
      <c r="W132" s="110">
        <v>0.18730258659054153</v>
      </c>
      <c r="X132" s="110">
        <v>0.12497693451573337</v>
      </c>
      <c r="Y132" s="110">
        <v>1</v>
      </c>
    </row>
    <row r="133" spans="1:25" x14ac:dyDescent="0.25">
      <c r="A133" s="107" t="str">
        <f t="shared" si="3"/>
        <v>ScotlandAll persons0-14</v>
      </c>
      <c r="B133" s="107" t="s">
        <v>2</v>
      </c>
      <c r="C133" s="107" t="s">
        <v>16</v>
      </c>
      <c r="D133" s="107" t="s">
        <v>18</v>
      </c>
      <c r="E133" s="108">
        <v>87</v>
      </c>
      <c r="F133" s="108">
        <v>98</v>
      </c>
      <c r="G133" s="108">
        <v>259</v>
      </c>
      <c r="H133" s="108">
        <v>485</v>
      </c>
      <c r="I133" s="108">
        <v>417</v>
      </c>
      <c r="J133" s="108">
        <v>428</v>
      </c>
      <c r="K133" s="108">
        <v>1774</v>
      </c>
      <c r="L133" s="109">
        <v>1.6659964382145116</v>
      </c>
      <c r="M133" s="109">
        <v>1.8766396660347369</v>
      </c>
      <c r="N133" s="109">
        <v>4.9596905459489475</v>
      </c>
      <c r="O133" s="109">
        <v>9.2874514084372191</v>
      </c>
      <c r="P133" s="109">
        <v>7.9852932728212789</v>
      </c>
      <c r="Q133" s="109">
        <v>8.1959365006415048</v>
      </c>
      <c r="R133" s="109">
        <v>33.971007832098195</v>
      </c>
      <c r="S133" s="110">
        <v>4.9041713641488176E-2</v>
      </c>
      <c r="T133" s="110">
        <v>5.5242390078917701E-2</v>
      </c>
      <c r="U133" s="110">
        <v>0.1459977452085682</v>
      </c>
      <c r="V133" s="110">
        <v>0.27339346110484786</v>
      </c>
      <c r="W133" s="110">
        <v>0.23506200676437433</v>
      </c>
      <c r="X133" s="110">
        <v>0.24126268320180386</v>
      </c>
      <c r="Y133" s="110">
        <v>1</v>
      </c>
    </row>
    <row r="134" spans="1:25" x14ac:dyDescent="0.25">
      <c r="A134" s="107" t="str">
        <f t="shared" si="3"/>
        <v>ScotlandAll persons15-24</v>
      </c>
      <c r="B134" s="107" t="s">
        <v>2</v>
      </c>
      <c r="C134" s="107" t="s">
        <v>16</v>
      </c>
      <c r="D134" s="107" t="s">
        <v>19</v>
      </c>
      <c r="E134" s="108">
        <v>177</v>
      </c>
      <c r="F134" s="108">
        <v>170</v>
      </c>
      <c r="G134" s="108">
        <v>429</v>
      </c>
      <c r="H134" s="108">
        <v>660</v>
      </c>
      <c r="I134" s="108">
        <v>565</v>
      </c>
      <c r="J134" s="108">
        <v>578</v>
      </c>
      <c r="K134" s="108">
        <v>2579</v>
      </c>
      <c r="L134" s="109">
        <v>3.3894410294709028</v>
      </c>
      <c r="M134" s="109">
        <v>3.25539533903985</v>
      </c>
      <c r="N134" s="109">
        <v>8.2150858849887989</v>
      </c>
      <c r="O134" s="109">
        <v>12.638593669213536</v>
      </c>
      <c r="P134" s="109">
        <v>10.819402156220677</v>
      </c>
      <c r="Q134" s="109">
        <v>11.06834415273549</v>
      </c>
      <c r="R134" s="109">
        <v>49.386262231669249</v>
      </c>
      <c r="S134" s="110">
        <v>6.8631252423419942E-2</v>
      </c>
      <c r="T134" s="110">
        <v>6.591702210158977E-2</v>
      </c>
      <c r="U134" s="110">
        <v>0.16634354400930595</v>
      </c>
      <c r="V134" s="110">
        <v>0.25591314462970149</v>
      </c>
      <c r="W134" s="110">
        <v>0.21907716169057775</v>
      </c>
      <c r="X134" s="110">
        <v>0.22411787514540521</v>
      </c>
      <c r="Y134" s="110">
        <v>1</v>
      </c>
    </row>
    <row r="135" spans="1:25" x14ac:dyDescent="0.25">
      <c r="A135" s="107" t="str">
        <f t="shared" si="3"/>
        <v>ScotlandAll persons25-29</v>
      </c>
      <c r="B135" s="107" t="s">
        <v>2</v>
      </c>
      <c r="C135" s="107" t="s">
        <v>16</v>
      </c>
      <c r="D135" s="107" t="s">
        <v>162</v>
      </c>
      <c r="E135" s="108">
        <v>192</v>
      </c>
      <c r="F135" s="108">
        <v>175</v>
      </c>
      <c r="G135" s="108">
        <v>463</v>
      </c>
      <c r="H135" s="108">
        <v>635</v>
      </c>
      <c r="I135" s="108">
        <v>718</v>
      </c>
      <c r="J135" s="108">
        <v>672</v>
      </c>
      <c r="K135" s="108">
        <v>2855</v>
      </c>
      <c r="L135" s="109">
        <v>3.676681794680301</v>
      </c>
      <c r="M135" s="109">
        <v>3.3511422607763159</v>
      </c>
      <c r="N135" s="109">
        <v>8.8661649527967672</v>
      </c>
      <c r="O135" s="109">
        <v>12.159859060531204</v>
      </c>
      <c r="P135" s="109">
        <v>13.749257961356541</v>
      </c>
      <c r="Q135" s="109">
        <v>12.868386281381055</v>
      </c>
      <c r="R135" s="109">
        <v>54.671492311522186</v>
      </c>
      <c r="S135" s="110">
        <v>6.7250437828371271E-2</v>
      </c>
      <c r="T135" s="110">
        <v>6.1295971978984232E-2</v>
      </c>
      <c r="U135" s="110">
        <v>0.16217162872154114</v>
      </c>
      <c r="V135" s="110">
        <v>0.22241681260945709</v>
      </c>
      <c r="W135" s="110">
        <v>0.25148861646234671</v>
      </c>
      <c r="X135" s="110">
        <v>0.23537653239929948</v>
      </c>
      <c r="Y135" s="110">
        <v>1</v>
      </c>
    </row>
    <row r="136" spans="1:25" x14ac:dyDescent="0.25">
      <c r="A136" s="107" t="str">
        <f t="shared" si="3"/>
        <v>ScotlandAll persons30-34</v>
      </c>
      <c r="B136" s="107" t="s">
        <v>2</v>
      </c>
      <c r="C136" s="107" t="s">
        <v>16</v>
      </c>
      <c r="D136" s="107" t="s">
        <v>163</v>
      </c>
      <c r="E136" s="108">
        <v>266</v>
      </c>
      <c r="F136" s="108">
        <v>223</v>
      </c>
      <c r="G136" s="108">
        <v>680</v>
      </c>
      <c r="H136" s="108">
        <v>1056</v>
      </c>
      <c r="I136" s="108">
        <v>1076</v>
      </c>
      <c r="J136" s="108">
        <v>882</v>
      </c>
      <c r="K136" s="108">
        <v>4183</v>
      </c>
      <c r="L136" s="109">
        <v>5.0937362363799998</v>
      </c>
      <c r="M136" s="109">
        <v>4.2703127094463911</v>
      </c>
      <c r="N136" s="109">
        <v>13.0215813561594</v>
      </c>
      <c r="O136" s="109">
        <v>20.221749870741657</v>
      </c>
      <c r="P136" s="109">
        <v>20.604737557687521</v>
      </c>
      <c r="Q136" s="109">
        <v>16.889756994312631</v>
      </c>
      <c r="R136" s="109">
        <v>80.101874724727608</v>
      </c>
      <c r="S136" s="110">
        <v>6.3590724360506806E-2</v>
      </c>
      <c r="T136" s="110">
        <v>5.3311020798469992E-2</v>
      </c>
      <c r="U136" s="110">
        <v>0.16256275400430312</v>
      </c>
      <c r="V136" s="110">
        <v>0.25245039445374134</v>
      </c>
      <c r="W136" s="110">
        <v>0.25723165192445613</v>
      </c>
      <c r="X136" s="110">
        <v>0.21085345445852255</v>
      </c>
      <c r="Y136" s="110">
        <v>1</v>
      </c>
    </row>
    <row r="137" spans="1:25" x14ac:dyDescent="0.25">
      <c r="A137" s="107" t="str">
        <f t="shared" si="3"/>
        <v>ScotlandAll persons35-39</v>
      </c>
      <c r="B137" s="107" t="s">
        <v>2</v>
      </c>
      <c r="C137" s="107" t="s">
        <v>16</v>
      </c>
      <c r="D137" s="107" t="s">
        <v>164</v>
      </c>
      <c r="E137" s="108">
        <v>392</v>
      </c>
      <c r="F137" s="108">
        <v>361</v>
      </c>
      <c r="G137" s="108">
        <v>1076</v>
      </c>
      <c r="H137" s="108">
        <v>1606</v>
      </c>
      <c r="I137" s="108">
        <v>1419</v>
      </c>
      <c r="J137" s="108">
        <v>1071</v>
      </c>
      <c r="K137" s="108">
        <v>5925</v>
      </c>
      <c r="L137" s="109">
        <v>7.5065586641389475</v>
      </c>
      <c r="M137" s="109">
        <v>6.9129277493728578</v>
      </c>
      <c r="N137" s="109">
        <v>20.604737557687521</v>
      </c>
      <c r="O137" s="109">
        <v>30.753911261752936</v>
      </c>
      <c r="P137" s="109">
        <v>27.172976388809097</v>
      </c>
      <c r="Q137" s="109">
        <v>20.508990635951054</v>
      </c>
      <c r="R137" s="109">
        <v>113.46010225771242</v>
      </c>
      <c r="S137" s="110">
        <v>6.6160337552742601E-2</v>
      </c>
      <c r="T137" s="110">
        <v>6.0928270042194088E-2</v>
      </c>
      <c r="U137" s="110">
        <v>0.18160337552742617</v>
      </c>
      <c r="V137" s="110">
        <v>0.27105485232067511</v>
      </c>
      <c r="W137" s="110">
        <v>0.2394936708860759</v>
      </c>
      <c r="X137" s="110">
        <v>0.18075949367088606</v>
      </c>
      <c r="Y137" s="110">
        <v>1</v>
      </c>
    </row>
    <row r="138" spans="1:25" x14ac:dyDescent="0.25">
      <c r="A138" s="107" t="str">
        <f t="shared" si="3"/>
        <v>ScotlandAll persons40-44</v>
      </c>
      <c r="B138" s="107" t="s">
        <v>2</v>
      </c>
      <c r="C138" s="107" t="s">
        <v>16</v>
      </c>
      <c r="D138" s="107" t="s">
        <v>165</v>
      </c>
      <c r="E138" s="108">
        <v>711</v>
      </c>
      <c r="F138" s="108">
        <v>650</v>
      </c>
      <c r="G138" s="108">
        <v>1696</v>
      </c>
      <c r="H138" s="108">
        <v>2305</v>
      </c>
      <c r="I138" s="108">
        <v>1823</v>
      </c>
      <c r="J138" s="108">
        <v>1457</v>
      </c>
      <c r="K138" s="108">
        <v>8642</v>
      </c>
      <c r="L138" s="109">
        <v>13.61521227092549</v>
      </c>
      <c r="M138" s="109">
        <v>12.447099825740603</v>
      </c>
      <c r="N138" s="109">
        <v>32.477355853009328</v>
      </c>
      <c r="O138" s="109">
        <v>44.139330920510908</v>
      </c>
      <c r="P138" s="109">
        <v>34.909327665115569</v>
      </c>
      <c r="Q138" s="109">
        <v>27.900652994006244</v>
      </c>
      <c r="R138" s="109">
        <v>165.48897952930812</v>
      </c>
      <c r="S138" s="110">
        <v>8.227262207822264E-2</v>
      </c>
      <c r="T138" s="110">
        <v>7.5214070816940523E-2</v>
      </c>
      <c r="U138" s="110">
        <v>0.19625086785466331</v>
      </c>
      <c r="V138" s="110">
        <v>0.26672066651238141</v>
      </c>
      <c r="W138" s="110">
        <v>0.21094654015274245</v>
      </c>
      <c r="X138" s="110">
        <v>0.16859523258504977</v>
      </c>
      <c r="Y138" s="110">
        <v>1</v>
      </c>
    </row>
    <row r="139" spans="1:25" x14ac:dyDescent="0.25">
      <c r="A139" s="107" t="str">
        <f t="shared" si="3"/>
        <v>ScotlandAll persons45-49</v>
      </c>
      <c r="B139" s="107" t="s">
        <v>2</v>
      </c>
      <c r="C139" s="107" t="s">
        <v>16</v>
      </c>
      <c r="D139" s="107" t="s">
        <v>166</v>
      </c>
      <c r="E139" s="108">
        <v>1033</v>
      </c>
      <c r="F139" s="108">
        <v>918</v>
      </c>
      <c r="G139" s="108">
        <v>2273</v>
      </c>
      <c r="H139" s="108">
        <v>2875</v>
      </c>
      <c r="I139" s="108">
        <v>2417</v>
      </c>
      <c r="J139" s="108">
        <v>1863</v>
      </c>
      <c r="K139" s="108">
        <v>11379</v>
      </c>
      <c r="L139" s="109">
        <v>19.781314030753911</v>
      </c>
      <c r="M139" s="109">
        <v>17.579134830815189</v>
      </c>
      <c r="N139" s="109">
        <v>43.526550621397519</v>
      </c>
      <c r="O139" s="109">
        <v>55.054479998468054</v>
      </c>
      <c r="P139" s="109">
        <v>46.284061967407744</v>
      </c>
      <c r="Q139" s="109">
        <v>35.675303039007296</v>
      </c>
      <c r="R139" s="109">
        <v>217.9008444878497</v>
      </c>
      <c r="S139" s="110">
        <v>9.0781263731435108E-2</v>
      </c>
      <c r="T139" s="110">
        <v>8.0674927498022672E-2</v>
      </c>
      <c r="U139" s="110">
        <v>0.19975393268301256</v>
      </c>
      <c r="V139" s="110">
        <v>0.25265840583531068</v>
      </c>
      <c r="W139" s="110">
        <v>0.21240882327093769</v>
      </c>
      <c r="X139" s="110">
        <v>0.16372264698128133</v>
      </c>
      <c r="Y139" s="110">
        <v>1</v>
      </c>
    </row>
    <row r="140" spans="1:25" x14ac:dyDescent="0.25">
      <c r="A140" s="107" t="str">
        <f t="shared" si="3"/>
        <v>ScotlandAll persons50-54</v>
      </c>
      <c r="B140" s="107" t="s">
        <v>2</v>
      </c>
      <c r="C140" s="107" t="s">
        <v>16</v>
      </c>
      <c r="D140" s="107" t="s">
        <v>167</v>
      </c>
      <c r="E140" s="108">
        <v>1506</v>
      </c>
      <c r="F140" s="108">
        <v>1310</v>
      </c>
      <c r="G140" s="108">
        <v>3170</v>
      </c>
      <c r="H140" s="108">
        <v>4244</v>
      </c>
      <c r="I140" s="108">
        <v>3524</v>
      </c>
      <c r="J140" s="108">
        <v>2218</v>
      </c>
      <c r="K140" s="108">
        <v>15972</v>
      </c>
      <c r="L140" s="109">
        <v>28.838972827023611</v>
      </c>
      <c r="M140" s="109">
        <v>25.085693494954139</v>
      </c>
      <c r="N140" s="109">
        <v>60.70354838091955</v>
      </c>
      <c r="O140" s="109">
        <v>81.269987169912483</v>
      </c>
      <c r="P140" s="109">
        <v>67.482430439861361</v>
      </c>
      <c r="Q140" s="109">
        <v>42.473334482296394</v>
      </c>
      <c r="R140" s="109">
        <v>305.85396679496756</v>
      </c>
      <c r="S140" s="110">
        <v>9.4290007513148005E-2</v>
      </c>
      <c r="T140" s="110">
        <v>8.2018532431755567E-2</v>
      </c>
      <c r="U140" s="110">
        <v>0.1984723265715001</v>
      </c>
      <c r="V140" s="110">
        <v>0.26571500125219133</v>
      </c>
      <c r="W140" s="110">
        <v>0.22063611319809667</v>
      </c>
      <c r="X140" s="110">
        <v>0.13886801903330828</v>
      </c>
      <c r="Y140" s="110">
        <v>1</v>
      </c>
    </row>
    <row r="141" spans="1:25" x14ac:dyDescent="0.25">
      <c r="A141" s="107" t="str">
        <f t="shared" si="3"/>
        <v>ScotlandAll persons55-59</v>
      </c>
      <c r="B141" s="107" t="s">
        <v>2</v>
      </c>
      <c r="C141" s="107" t="s">
        <v>16</v>
      </c>
      <c r="D141" s="107" t="s">
        <v>168</v>
      </c>
      <c r="E141" s="108">
        <v>1974</v>
      </c>
      <c r="F141" s="108">
        <v>1693</v>
      </c>
      <c r="G141" s="108">
        <v>4038</v>
      </c>
      <c r="H141" s="108">
        <v>5190</v>
      </c>
      <c r="I141" s="108">
        <v>3532</v>
      </c>
      <c r="J141" s="108">
        <v>2403</v>
      </c>
      <c r="K141" s="108">
        <v>18830</v>
      </c>
      <c r="L141" s="109">
        <v>37.800884701556846</v>
      </c>
      <c r="M141" s="109">
        <v>32.419907699967446</v>
      </c>
      <c r="N141" s="109">
        <v>77.325213994370088</v>
      </c>
      <c r="O141" s="109">
        <v>99.385304762451895</v>
      </c>
      <c r="P141" s="109">
        <v>67.635625514639713</v>
      </c>
      <c r="Q141" s="109">
        <v>46.015970586545642</v>
      </c>
      <c r="R141" s="109">
        <v>360.58290725953162</v>
      </c>
      <c r="S141" s="110">
        <v>0.10483271375464684</v>
      </c>
      <c r="T141" s="110">
        <v>8.9909718534253849E-2</v>
      </c>
      <c r="U141" s="110">
        <v>0.21444503451938396</v>
      </c>
      <c r="V141" s="110">
        <v>0.27562400424853956</v>
      </c>
      <c r="W141" s="110">
        <v>0.18757302177376528</v>
      </c>
      <c r="X141" s="110">
        <v>0.1276155071694105</v>
      </c>
      <c r="Y141" s="110">
        <v>1</v>
      </c>
    </row>
    <row r="142" spans="1:25" x14ac:dyDescent="0.25">
      <c r="A142" s="107" t="str">
        <f t="shared" ref="A142:A194" si="8">B142&amp;C142&amp;D142</f>
        <v>ScotlandAll persons60-64</v>
      </c>
      <c r="B142" s="107" t="s">
        <v>2</v>
      </c>
      <c r="C142" s="107" t="s">
        <v>16</v>
      </c>
      <c r="D142" s="107" t="s">
        <v>169</v>
      </c>
      <c r="E142" s="108">
        <v>2875</v>
      </c>
      <c r="F142" s="108">
        <v>2308</v>
      </c>
      <c r="G142" s="108">
        <v>5192</v>
      </c>
      <c r="H142" s="108">
        <v>5820</v>
      </c>
      <c r="I142" s="108">
        <v>3791</v>
      </c>
      <c r="J142" s="108">
        <v>2407</v>
      </c>
      <c r="K142" s="108">
        <v>22393</v>
      </c>
      <c r="L142" s="109">
        <v>55.054479998468054</v>
      </c>
      <c r="M142" s="109">
        <v>44.19677907355279</v>
      </c>
      <c r="N142" s="109">
        <v>99.423603531146483</v>
      </c>
      <c r="O142" s="109">
        <v>111.44941690124664</v>
      </c>
      <c r="P142" s="109">
        <v>72.595316060588658</v>
      </c>
      <c r="Q142" s="109">
        <v>46.092568123934811</v>
      </c>
      <c r="R142" s="109">
        <v>428.81216368893746</v>
      </c>
      <c r="S142" s="110">
        <v>0.12838833564060195</v>
      </c>
      <c r="T142" s="110">
        <v>0.10306792301165542</v>
      </c>
      <c r="U142" s="110">
        <v>0.23185816996382796</v>
      </c>
      <c r="V142" s="110">
        <v>0.25990264814897512</v>
      </c>
      <c r="W142" s="110">
        <v>0.16929397579600766</v>
      </c>
      <c r="X142" s="110">
        <v>0.10748894743893178</v>
      </c>
      <c r="Y142" s="110">
        <v>1</v>
      </c>
    </row>
    <row r="143" spans="1:25" x14ac:dyDescent="0.25">
      <c r="A143" s="107" t="str">
        <f t="shared" si="8"/>
        <v>ScotlandAll persons65-69</v>
      </c>
      <c r="B143" s="107" t="s">
        <v>2</v>
      </c>
      <c r="C143" s="107" t="s">
        <v>16</v>
      </c>
      <c r="D143" s="107" t="s">
        <v>22</v>
      </c>
      <c r="E143" s="108">
        <v>2879</v>
      </c>
      <c r="F143" s="108">
        <v>2404</v>
      </c>
      <c r="G143" s="108">
        <v>5384</v>
      </c>
      <c r="H143" s="108">
        <v>5859</v>
      </c>
      <c r="I143" s="108">
        <v>3290</v>
      </c>
      <c r="J143" s="108">
        <v>1737</v>
      </c>
      <c r="K143" s="108">
        <v>21553</v>
      </c>
      <c r="L143" s="109">
        <v>55.131077535857223</v>
      </c>
      <c r="M143" s="109">
        <v>46.035119970892936</v>
      </c>
      <c r="N143" s="109">
        <v>103.10028532582677</v>
      </c>
      <c r="O143" s="109">
        <v>112.19624289079107</v>
      </c>
      <c r="P143" s="109">
        <v>63.001474502594746</v>
      </c>
      <c r="Q143" s="109">
        <v>33.26248061124835</v>
      </c>
      <c r="R143" s="109">
        <v>412.72668083721106</v>
      </c>
      <c r="S143" s="110">
        <v>0.13357769220062174</v>
      </c>
      <c r="T143" s="110">
        <v>0.11153899689138404</v>
      </c>
      <c r="U143" s="110">
        <v>0.24980281167354895</v>
      </c>
      <c r="V143" s="110">
        <v>0.27184150698278664</v>
      </c>
      <c r="W143" s="110">
        <v>0.15264696329977268</v>
      </c>
      <c r="X143" s="110">
        <v>8.0592028951886052E-2</v>
      </c>
      <c r="Y143" s="110">
        <v>1</v>
      </c>
    </row>
    <row r="144" spans="1:25" x14ac:dyDescent="0.25">
      <c r="A144" s="107" t="str">
        <f t="shared" si="8"/>
        <v>ScotlandAll persons70-74</v>
      </c>
      <c r="B144" s="107" t="s">
        <v>2</v>
      </c>
      <c r="C144" s="107" t="s">
        <v>16</v>
      </c>
      <c r="D144" s="107" t="s">
        <v>23</v>
      </c>
      <c r="E144" s="108">
        <v>2945</v>
      </c>
      <c r="F144" s="108">
        <v>2159</v>
      </c>
      <c r="G144" s="108">
        <v>4828</v>
      </c>
      <c r="H144" s="108">
        <v>5007</v>
      </c>
      <c r="I144" s="108">
        <v>2577</v>
      </c>
      <c r="J144" s="108">
        <v>992</v>
      </c>
      <c r="K144" s="108">
        <v>18508</v>
      </c>
      <c r="L144" s="109">
        <v>56.394936902778575</v>
      </c>
      <c r="M144" s="109">
        <v>41.343520805806094</v>
      </c>
      <c r="N144" s="109">
        <v>92.453227628731739</v>
      </c>
      <c r="O144" s="109">
        <v>95.880967426897229</v>
      </c>
      <c r="P144" s="109">
        <v>49.347963462974668</v>
      </c>
      <c r="Q144" s="109">
        <v>18.99618927251489</v>
      </c>
      <c r="R144" s="109">
        <v>354.41680549970317</v>
      </c>
      <c r="S144" s="110">
        <v>0.15912038037605361</v>
      </c>
      <c r="T144" s="110">
        <v>0.11665225848281825</v>
      </c>
      <c r="U144" s="110">
        <v>0.26086016857575106</v>
      </c>
      <c r="V144" s="110">
        <v>0.27053166198400691</v>
      </c>
      <c r="W144" s="110">
        <v>0.13923708666522586</v>
      </c>
      <c r="X144" s="110">
        <v>5.3598443916144378E-2</v>
      </c>
      <c r="Y144" s="110">
        <v>1</v>
      </c>
    </row>
    <row r="145" spans="1:25" x14ac:dyDescent="0.25">
      <c r="A145" s="107" t="str">
        <f t="shared" si="8"/>
        <v>ScotlandAll persons75-79</v>
      </c>
      <c r="B145" s="107" t="s">
        <v>2</v>
      </c>
      <c r="C145" s="107" t="s">
        <v>16</v>
      </c>
      <c r="D145" s="107" t="s">
        <v>170</v>
      </c>
      <c r="E145" s="108">
        <v>2381</v>
      </c>
      <c r="F145" s="108">
        <v>1777</v>
      </c>
      <c r="G145" s="108">
        <v>3733</v>
      </c>
      <c r="H145" s="108">
        <v>3460</v>
      </c>
      <c r="I145" s="108">
        <v>1411</v>
      </c>
      <c r="J145" s="108">
        <v>381</v>
      </c>
      <c r="K145" s="108">
        <v>13143</v>
      </c>
      <c r="L145" s="109">
        <v>45.594684130905193</v>
      </c>
      <c r="M145" s="109">
        <v>34.028455985140077</v>
      </c>
      <c r="N145" s="109">
        <v>71.484651768445644</v>
      </c>
      <c r="O145" s="109">
        <v>66.256869841634597</v>
      </c>
      <c r="P145" s="109">
        <v>27.019781314030755</v>
      </c>
      <c r="Q145" s="109">
        <v>7.2959154363187224</v>
      </c>
      <c r="R145" s="109">
        <v>251.68035847647499</v>
      </c>
      <c r="S145" s="110">
        <v>0.18116107433614853</v>
      </c>
      <c r="T145" s="110">
        <v>0.13520505211899869</v>
      </c>
      <c r="U145" s="110">
        <v>0.28402952141824545</v>
      </c>
      <c r="V145" s="110">
        <v>0.26325800806512972</v>
      </c>
      <c r="W145" s="110">
        <v>0.10735752872251389</v>
      </c>
      <c r="X145" s="110">
        <v>2.8988815338963705E-2</v>
      </c>
      <c r="Y145" s="110">
        <v>1</v>
      </c>
    </row>
    <row r="146" spans="1:25" x14ac:dyDescent="0.25">
      <c r="A146" s="107" t="str">
        <f t="shared" si="8"/>
        <v>ScotlandAll persons80-84</v>
      </c>
      <c r="B146" s="107" t="s">
        <v>2</v>
      </c>
      <c r="C146" s="107" t="s">
        <v>16</v>
      </c>
      <c r="D146" s="107" t="s">
        <v>171</v>
      </c>
      <c r="E146" s="108">
        <v>1641</v>
      </c>
      <c r="F146" s="108">
        <v>1058</v>
      </c>
      <c r="G146" s="108">
        <v>2100</v>
      </c>
      <c r="H146" s="108">
        <v>1675</v>
      </c>
      <c r="I146" s="108">
        <v>448</v>
      </c>
      <c r="J146" s="108">
        <v>121</v>
      </c>
      <c r="K146" s="108">
        <v>7043</v>
      </c>
      <c r="L146" s="109">
        <v>31.424139713908197</v>
      </c>
      <c r="M146" s="109">
        <v>20.260048639436242</v>
      </c>
      <c r="N146" s="109">
        <v>40.213707129315793</v>
      </c>
      <c r="O146" s="109">
        <v>32.075218781716167</v>
      </c>
      <c r="P146" s="109">
        <v>8.5789241875873685</v>
      </c>
      <c r="Q146" s="109">
        <v>2.3170755060224812</v>
      </c>
      <c r="R146" s="109">
        <v>134.86911395798626</v>
      </c>
      <c r="S146" s="110">
        <v>0.23299730228595766</v>
      </c>
      <c r="T146" s="110">
        <v>0.15022007667187276</v>
      </c>
      <c r="U146" s="110">
        <v>0.29816839415022006</v>
      </c>
      <c r="V146" s="110">
        <v>0.23782479057219932</v>
      </c>
      <c r="W146" s="110">
        <v>6.3609257418713608E-2</v>
      </c>
      <c r="X146" s="110">
        <v>1.7180178901036489E-2</v>
      </c>
      <c r="Y146" s="110">
        <v>1</v>
      </c>
    </row>
    <row r="147" spans="1:25" x14ac:dyDescent="0.25">
      <c r="A147" s="107" t="str">
        <f t="shared" si="8"/>
        <v>ScotlandAll persons85+</v>
      </c>
      <c r="B147" s="107" t="s">
        <v>2</v>
      </c>
      <c r="C147" s="107" t="s">
        <v>16</v>
      </c>
      <c r="D147" s="107" t="s">
        <v>172</v>
      </c>
      <c r="E147" s="108">
        <v>1195</v>
      </c>
      <c r="F147" s="108">
        <v>692</v>
      </c>
      <c r="G147" s="108">
        <v>1061</v>
      </c>
      <c r="H147" s="108">
        <v>524</v>
      </c>
      <c r="I147" s="108">
        <v>121</v>
      </c>
      <c r="J147" s="108">
        <v>45</v>
      </c>
      <c r="K147" s="108">
        <v>3638</v>
      </c>
      <c r="L147" s="109">
        <v>22.883514295015413</v>
      </c>
      <c r="M147" s="109">
        <v>13.251373968326918</v>
      </c>
      <c r="N147" s="109">
        <v>20.317496792478121</v>
      </c>
      <c r="O147" s="109">
        <v>10.034277397981656</v>
      </c>
      <c r="P147" s="109">
        <v>2.3170755060224812</v>
      </c>
      <c r="Q147" s="109">
        <v>0.86172229562819558</v>
      </c>
      <c r="R147" s="109">
        <v>69.665460255452786</v>
      </c>
      <c r="S147" s="110">
        <v>0.32847718526663</v>
      </c>
      <c r="T147" s="110">
        <v>0.19021440351841673</v>
      </c>
      <c r="U147" s="110">
        <v>0.29164376030786143</v>
      </c>
      <c r="V147" s="110">
        <v>0.14403518416712482</v>
      </c>
      <c r="W147" s="110">
        <v>3.326003298515668E-2</v>
      </c>
      <c r="X147" s="110">
        <v>1.2369433754810337E-2</v>
      </c>
      <c r="Y147" s="110">
        <v>1</v>
      </c>
    </row>
    <row r="148" spans="1:25" x14ac:dyDescent="0.25">
      <c r="A148" s="107" t="str">
        <f t="shared" ref="A148" si="9">B148&amp;C148&amp;D148</f>
        <v>ScotlandAll personsTotal</v>
      </c>
      <c r="B148" s="107" t="s">
        <v>2</v>
      </c>
      <c r="C148" s="107" t="s">
        <v>16</v>
      </c>
      <c r="D148" s="107" t="s">
        <v>6</v>
      </c>
      <c r="E148" s="108">
        <v>20254</v>
      </c>
      <c r="F148" s="108">
        <v>15996</v>
      </c>
      <c r="G148" s="108">
        <v>36382</v>
      </c>
      <c r="H148" s="108">
        <v>41401</v>
      </c>
      <c r="I148" s="108">
        <v>27129</v>
      </c>
      <c r="J148" s="108">
        <v>17255</v>
      </c>
      <c r="K148" s="108">
        <v>158417</v>
      </c>
      <c r="L148" s="109">
        <v>387.85163057007719</v>
      </c>
      <c r="M148" s="109">
        <v>306.31355201930256</v>
      </c>
      <c r="N148" s="109">
        <v>696.69290132322249</v>
      </c>
      <c r="O148" s="109">
        <v>792.80366136228724</v>
      </c>
      <c r="P148" s="109">
        <v>519.50364795771816</v>
      </c>
      <c r="Q148" s="109">
        <v>330.42262691254479</v>
      </c>
      <c r="R148" s="109">
        <v>3033.5880201451523</v>
      </c>
      <c r="S148" s="110">
        <v>0.12785244007903193</v>
      </c>
      <c r="T148" s="110">
        <v>0.10097401162753997</v>
      </c>
      <c r="U148" s="110">
        <v>0.22965969561347585</v>
      </c>
      <c r="V148" s="110">
        <v>0.26134190143734576</v>
      </c>
      <c r="W148" s="110">
        <v>0.17125056023027832</v>
      </c>
      <c r="X148" s="110">
        <v>0.10892139101232823</v>
      </c>
      <c r="Y148" s="110">
        <v>1</v>
      </c>
    </row>
    <row r="149" spans="1:25" x14ac:dyDescent="0.25">
      <c r="A149" s="107" t="str">
        <f t="shared" si="8"/>
        <v>WalesMale0-14</v>
      </c>
      <c r="B149" s="107" t="s">
        <v>3</v>
      </c>
      <c r="C149" s="107" t="s">
        <v>14</v>
      </c>
      <c r="D149" s="107" t="s">
        <v>18</v>
      </c>
      <c r="E149" s="108">
        <v>31</v>
      </c>
      <c r="F149" s="108">
        <v>31</v>
      </c>
      <c r="G149" s="108">
        <v>107</v>
      </c>
      <c r="H149" s="108">
        <v>144</v>
      </c>
      <c r="I149" s="108">
        <v>138</v>
      </c>
      <c r="J149" s="108">
        <v>131</v>
      </c>
      <c r="K149" s="108">
        <v>582</v>
      </c>
      <c r="L149" s="109">
        <v>2.1075302736526083</v>
      </c>
      <c r="M149" s="109">
        <v>2.1075302736526083</v>
      </c>
      <c r="N149" s="109">
        <v>7.2743786864783582</v>
      </c>
      <c r="O149" s="109">
        <v>9.7898180453540515</v>
      </c>
      <c r="P149" s="109">
        <v>9.381908960130966</v>
      </c>
      <c r="Q149" s="109">
        <v>8.9060150273706995</v>
      </c>
      <c r="R149" s="109">
        <v>39.567181266639288</v>
      </c>
      <c r="S149" s="110">
        <v>5.3264604810996569E-2</v>
      </c>
      <c r="T149" s="110">
        <v>5.3264604810996569E-2</v>
      </c>
      <c r="U149" s="110">
        <v>0.18384879725085915</v>
      </c>
      <c r="V149" s="110">
        <v>0.24742268041237114</v>
      </c>
      <c r="W149" s="110">
        <v>0.23711340206185569</v>
      </c>
      <c r="X149" s="110">
        <v>0.22508591065292097</v>
      </c>
      <c r="Y149" s="110">
        <v>1</v>
      </c>
    </row>
    <row r="150" spans="1:25" x14ac:dyDescent="0.25">
      <c r="A150" s="107" t="str">
        <f t="shared" si="8"/>
        <v>WalesMale15-24</v>
      </c>
      <c r="B150" s="107" t="s">
        <v>3</v>
      </c>
      <c r="C150" s="107" t="s">
        <v>14</v>
      </c>
      <c r="D150" s="107" t="s">
        <v>19</v>
      </c>
      <c r="E150" s="108">
        <v>45</v>
      </c>
      <c r="F150" s="108">
        <v>48</v>
      </c>
      <c r="G150" s="108">
        <v>137</v>
      </c>
      <c r="H150" s="108">
        <v>184</v>
      </c>
      <c r="I150" s="108">
        <v>162</v>
      </c>
      <c r="J150" s="108">
        <v>125</v>
      </c>
      <c r="K150" s="108">
        <v>701</v>
      </c>
      <c r="L150" s="109">
        <v>3.0593181391731412</v>
      </c>
      <c r="M150" s="109">
        <v>3.2632726817846835</v>
      </c>
      <c r="N150" s="109">
        <v>9.3139241125937851</v>
      </c>
      <c r="O150" s="109">
        <v>12.509211946841289</v>
      </c>
      <c r="P150" s="109">
        <v>11.013545301023308</v>
      </c>
      <c r="Q150" s="109">
        <v>8.4981059421476139</v>
      </c>
      <c r="R150" s="109">
        <v>47.657378123563817</v>
      </c>
      <c r="S150" s="110">
        <v>6.4194008559201154E-2</v>
      </c>
      <c r="T150" s="110">
        <v>6.8473609129814553E-2</v>
      </c>
      <c r="U150" s="110">
        <v>0.19543509272467904</v>
      </c>
      <c r="V150" s="110">
        <v>0.26248216833095583</v>
      </c>
      <c r="W150" s="110">
        <v>0.23109843081312414</v>
      </c>
      <c r="X150" s="110">
        <v>0.1783166904422254</v>
      </c>
      <c r="Y150" s="110">
        <v>1</v>
      </c>
    </row>
    <row r="151" spans="1:25" x14ac:dyDescent="0.25">
      <c r="A151" s="107" t="str">
        <f t="shared" si="8"/>
        <v>WalesMale25-29</v>
      </c>
      <c r="B151" s="107" t="s">
        <v>3</v>
      </c>
      <c r="C151" s="107" t="s">
        <v>14</v>
      </c>
      <c r="D151" s="107" t="s">
        <v>162</v>
      </c>
      <c r="E151" s="108">
        <v>37</v>
      </c>
      <c r="F151" s="108">
        <v>38</v>
      </c>
      <c r="G151" s="108">
        <v>102</v>
      </c>
      <c r="H151" s="108">
        <v>144</v>
      </c>
      <c r="I151" s="108">
        <v>117</v>
      </c>
      <c r="J151" s="108">
        <v>118</v>
      </c>
      <c r="K151" s="108">
        <v>556</v>
      </c>
      <c r="L151" s="109">
        <v>2.5154393588756938</v>
      </c>
      <c r="M151" s="109">
        <v>2.5834242064128747</v>
      </c>
      <c r="N151" s="109">
        <v>6.9344544487924535</v>
      </c>
      <c r="O151" s="109">
        <v>9.7898180453540515</v>
      </c>
      <c r="P151" s="109">
        <v>7.9542271618501665</v>
      </c>
      <c r="Q151" s="109">
        <v>8.0222120093873475</v>
      </c>
      <c r="R151" s="109">
        <v>37.799575230672588</v>
      </c>
      <c r="S151" s="110">
        <v>6.654676258992806E-2</v>
      </c>
      <c r="T151" s="110">
        <v>6.83453237410072E-2</v>
      </c>
      <c r="U151" s="110">
        <v>0.18345323741007194</v>
      </c>
      <c r="V151" s="110">
        <v>0.25899280575539568</v>
      </c>
      <c r="W151" s="110">
        <v>0.21043165467625899</v>
      </c>
      <c r="X151" s="110">
        <v>0.21223021582733811</v>
      </c>
      <c r="Y151" s="110">
        <v>1</v>
      </c>
    </row>
    <row r="152" spans="1:25" x14ac:dyDescent="0.25">
      <c r="A152" s="107" t="str">
        <f t="shared" si="8"/>
        <v>WalesMale30-34</v>
      </c>
      <c r="B152" s="107" t="s">
        <v>3</v>
      </c>
      <c r="C152" s="107" t="s">
        <v>14</v>
      </c>
      <c r="D152" s="107" t="s">
        <v>163</v>
      </c>
      <c r="E152" s="108">
        <v>60</v>
      </c>
      <c r="F152" s="108">
        <v>46</v>
      </c>
      <c r="G152" s="108">
        <v>133</v>
      </c>
      <c r="H152" s="108">
        <v>175</v>
      </c>
      <c r="I152" s="108">
        <v>145</v>
      </c>
      <c r="J152" s="108">
        <v>153</v>
      </c>
      <c r="K152" s="108">
        <v>712</v>
      </c>
      <c r="L152" s="109">
        <v>4.0790908522308547</v>
      </c>
      <c r="M152" s="109">
        <v>3.1273029867103221</v>
      </c>
      <c r="N152" s="109">
        <v>9.0419847224450614</v>
      </c>
      <c r="O152" s="109">
        <v>11.89734831900666</v>
      </c>
      <c r="P152" s="109">
        <v>9.8578028928912325</v>
      </c>
      <c r="Q152" s="109">
        <v>10.40168167318868</v>
      </c>
      <c r="R152" s="109">
        <v>48.405211446472812</v>
      </c>
      <c r="S152" s="110">
        <v>8.4269662921348312E-2</v>
      </c>
      <c r="T152" s="110">
        <v>6.4606741573033713E-2</v>
      </c>
      <c r="U152" s="110">
        <v>0.18679775280898875</v>
      </c>
      <c r="V152" s="110">
        <v>0.24578651685393257</v>
      </c>
      <c r="W152" s="110">
        <v>0.20365168539325842</v>
      </c>
      <c r="X152" s="110">
        <v>0.2148876404494382</v>
      </c>
      <c r="Y152" s="110">
        <v>1</v>
      </c>
    </row>
    <row r="153" spans="1:25" x14ac:dyDescent="0.25">
      <c r="A153" s="107" t="str">
        <f t="shared" si="8"/>
        <v>WalesMale35-39</v>
      </c>
      <c r="B153" s="107" t="s">
        <v>3</v>
      </c>
      <c r="C153" s="107" t="s">
        <v>14</v>
      </c>
      <c r="D153" s="107" t="s">
        <v>164</v>
      </c>
      <c r="E153" s="108">
        <v>86</v>
      </c>
      <c r="F153" s="108">
        <v>54</v>
      </c>
      <c r="G153" s="108">
        <v>183</v>
      </c>
      <c r="H153" s="108">
        <v>237</v>
      </c>
      <c r="I153" s="108">
        <v>225</v>
      </c>
      <c r="J153" s="108">
        <v>155</v>
      </c>
      <c r="K153" s="108">
        <v>940</v>
      </c>
      <c r="L153" s="109">
        <v>5.8466968881975587</v>
      </c>
      <c r="M153" s="109">
        <v>3.6711817670077691</v>
      </c>
      <c r="N153" s="109">
        <v>12.441227099304106</v>
      </c>
      <c r="O153" s="109">
        <v>16.112408866311878</v>
      </c>
      <c r="P153" s="109">
        <v>15.296590695865705</v>
      </c>
      <c r="Q153" s="109">
        <v>10.537651368263042</v>
      </c>
      <c r="R153" s="109">
        <v>63.905756684950056</v>
      </c>
      <c r="S153" s="110">
        <v>9.1489361702127667E-2</v>
      </c>
      <c r="T153" s="110">
        <v>5.7446808510638298E-2</v>
      </c>
      <c r="U153" s="110">
        <v>0.19468085106382976</v>
      </c>
      <c r="V153" s="110">
        <v>0.25212765957446809</v>
      </c>
      <c r="W153" s="110">
        <v>0.23936170212765956</v>
      </c>
      <c r="X153" s="110">
        <v>0.16489361702127661</v>
      </c>
      <c r="Y153" s="110">
        <v>1</v>
      </c>
    </row>
    <row r="154" spans="1:25" x14ac:dyDescent="0.25">
      <c r="A154" s="107" t="str">
        <f t="shared" si="8"/>
        <v>WalesMale40-44</v>
      </c>
      <c r="B154" s="107" t="s">
        <v>3</v>
      </c>
      <c r="C154" s="107" t="s">
        <v>14</v>
      </c>
      <c r="D154" s="107" t="s">
        <v>165</v>
      </c>
      <c r="E154" s="108">
        <v>112</v>
      </c>
      <c r="F154" s="108">
        <v>75</v>
      </c>
      <c r="G154" s="108">
        <v>259</v>
      </c>
      <c r="H154" s="108">
        <v>342</v>
      </c>
      <c r="I154" s="108">
        <v>239</v>
      </c>
      <c r="J154" s="108">
        <v>203</v>
      </c>
      <c r="K154" s="108">
        <v>1230</v>
      </c>
      <c r="L154" s="109">
        <v>7.6143029241642628</v>
      </c>
      <c r="M154" s="109">
        <v>5.0988635652885685</v>
      </c>
      <c r="N154" s="109">
        <v>17.608075512129854</v>
      </c>
      <c r="O154" s="109">
        <v>23.250817857715873</v>
      </c>
      <c r="P154" s="109">
        <v>16.248378561386236</v>
      </c>
      <c r="Q154" s="109">
        <v>13.800924050047726</v>
      </c>
      <c r="R154" s="109">
        <v>83.621362470732521</v>
      </c>
      <c r="S154" s="110">
        <v>9.1056910569105698E-2</v>
      </c>
      <c r="T154" s="110">
        <v>6.0975609756097567E-2</v>
      </c>
      <c r="U154" s="110">
        <v>0.21056910569105688</v>
      </c>
      <c r="V154" s="110">
        <v>0.2780487804878049</v>
      </c>
      <c r="W154" s="110">
        <v>0.19430894308943086</v>
      </c>
      <c r="X154" s="110">
        <v>0.16504065040650409</v>
      </c>
      <c r="Y154" s="110">
        <v>1</v>
      </c>
    </row>
    <row r="155" spans="1:25" x14ac:dyDescent="0.25">
      <c r="A155" s="107" t="str">
        <f t="shared" si="8"/>
        <v>WalesMale45-49</v>
      </c>
      <c r="B155" s="107" t="s">
        <v>3</v>
      </c>
      <c r="C155" s="107" t="s">
        <v>14</v>
      </c>
      <c r="D155" s="107" t="s">
        <v>166</v>
      </c>
      <c r="E155" s="108">
        <v>191</v>
      </c>
      <c r="F155" s="108">
        <v>133</v>
      </c>
      <c r="G155" s="108">
        <v>344</v>
      </c>
      <c r="H155" s="108">
        <v>446</v>
      </c>
      <c r="I155" s="108">
        <v>374</v>
      </c>
      <c r="J155" s="108">
        <v>261</v>
      </c>
      <c r="K155" s="108">
        <v>1749</v>
      </c>
      <c r="L155" s="109">
        <v>12.985105879601555</v>
      </c>
      <c r="M155" s="109">
        <v>9.0419847224450614</v>
      </c>
      <c r="N155" s="109">
        <v>23.386787552790235</v>
      </c>
      <c r="O155" s="109">
        <v>30.321242001582689</v>
      </c>
      <c r="P155" s="109">
        <v>25.426332978905659</v>
      </c>
      <c r="Q155" s="109">
        <v>17.74404520720422</v>
      </c>
      <c r="R155" s="109">
        <v>118.90549834252943</v>
      </c>
      <c r="S155" s="110">
        <v>0.10920526014865638</v>
      </c>
      <c r="T155" s="110">
        <v>7.6043453401943961E-2</v>
      </c>
      <c r="U155" s="110">
        <v>0.19668381932532875</v>
      </c>
      <c r="V155" s="110">
        <v>0.25500285877644369</v>
      </c>
      <c r="W155" s="110">
        <v>0.21383647798742134</v>
      </c>
      <c r="X155" s="110">
        <v>0.14922813036020582</v>
      </c>
      <c r="Y155" s="110">
        <v>1</v>
      </c>
    </row>
    <row r="156" spans="1:25" x14ac:dyDescent="0.25">
      <c r="A156" s="107" t="str">
        <f t="shared" si="8"/>
        <v>WalesMale50-54</v>
      </c>
      <c r="B156" s="107" t="s">
        <v>3</v>
      </c>
      <c r="C156" s="107" t="s">
        <v>14</v>
      </c>
      <c r="D156" s="107" t="s">
        <v>167</v>
      </c>
      <c r="E156" s="108">
        <v>275</v>
      </c>
      <c r="F156" s="108">
        <v>257</v>
      </c>
      <c r="G156" s="108">
        <v>606</v>
      </c>
      <c r="H156" s="108">
        <v>770</v>
      </c>
      <c r="I156" s="108">
        <v>552</v>
      </c>
      <c r="J156" s="108">
        <v>287</v>
      </c>
      <c r="K156" s="108">
        <v>2747</v>
      </c>
      <c r="L156" s="109">
        <v>18.695833072724753</v>
      </c>
      <c r="M156" s="109">
        <v>17.472105817055496</v>
      </c>
      <c r="N156" s="109">
        <v>41.198817607531637</v>
      </c>
      <c r="O156" s="109">
        <v>52.348332603629309</v>
      </c>
      <c r="P156" s="109">
        <v>37.527635840523864</v>
      </c>
      <c r="Q156" s="109">
        <v>19.51165124317092</v>
      </c>
      <c r="R156" s="109">
        <v>186.75437618463596</v>
      </c>
      <c r="S156" s="110">
        <v>0.10010921004732437</v>
      </c>
      <c r="T156" s="110">
        <v>9.3556607207863129E-2</v>
      </c>
      <c r="U156" s="110">
        <v>0.22060429559519479</v>
      </c>
      <c r="V156" s="110">
        <v>0.28030578813250823</v>
      </c>
      <c r="W156" s="110">
        <v>0.20094648707681106</v>
      </c>
      <c r="X156" s="110">
        <v>0.1044776119402985</v>
      </c>
      <c r="Y156" s="110">
        <v>1</v>
      </c>
    </row>
    <row r="157" spans="1:25" x14ac:dyDescent="0.25">
      <c r="A157" s="107" t="str">
        <f t="shared" si="8"/>
        <v>WalesMale55-59</v>
      </c>
      <c r="B157" s="107" t="s">
        <v>3</v>
      </c>
      <c r="C157" s="107" t="s">
        <v>14</v>
      </c>
      <c r="D157" s="107" t="s">
        <v>168</v>
      </c>
      <c r="E157" s="108">
        <v>477</v>
      </c>
      <c r="F157" s="108">
        <v>375</v>
      </c>
      <c r="G157" s="108">
        <v>1216</v>
      </c>
      <c r="H157" s="108">
        <v>1485</v>
      </c>
      <c r="I157" s="108">
        <v>697</v>
      </c>
      <c r="J157" s="108">
        <v>398</v>
      </c>
      <c r="K157" s="108">
        <v>4648</v>
      </c>
      <c r="L157" s="109">
        <v>32.428772275235296</v>
      </c>
      <c r="M157" s="109">
        <v>25.494317826442842</v>
      </c>
      <c r="N157" s="109">
        <v>82.669574605211992</v>
      </c>
      <c r="O157" s="109">
        <v>100.95749859271366</v>
      </c>
      <c r="P157" s="109">
        <v>47.3854387334151</v>
      </c>
      <c r="Q157" s="109">
        <v>27.057969319798005</v>
      </c>
      <c r="R157" s="109">
        <v>315.9935713528169</v>
      </c>
      <c r="S157" s="110">
        <v>0.10262478485370051</v>
      </c>
      <c r="T157" s="110">
        <v>8.0679862306368325E-2</v>
      </c>
      <c r="U157" s="110">
        <v>0.26161790017211706</v>
      </c>
      <c r="V157" s="110">
        <v>0.31949225473321857</v>
      </c>
      <c r="W157" s="110">
        <v>0.14995697074010328</v>
      </c>
      <c r="X157" s="110">
        <v>8.5628227194492257E-2</v>
      </c>
      <c r="Y157" s="110">
        <v>1</v>
      </c>
    </row>
    <row r="158" spans="1:25" x14ac:dyDescent="0.25">
      <c r="A158" s="107" t="str">
        <f t="shared" si="8"/>
        <v>WalesMale60-64</v>
      </c>
      <c r="B158" s="107" t="s">
        <v>3</v>
      </c>
      <c r="C158" s="107" t="s">
        <v>14</v>
      </c>
      <c r="D158" s="107" t="s">
        <v>169</v>
      </c>
      <c r="E158" s="108">
        <v>937</v>
      </c>
      <c r="F158" s="108">
        <v>774</v>
      </c>
      <c r="G158" s="108">
        <v>1787</v>
      </c>
      <c r="H158" s="108">
        <v>1778</v>
      </c>
      <c r="I158" s="108">
        <v>968</v>
      </c>
      <c r="J158" s="108">
        <v>390</v>
      </c>
      <c r="K158" s="108">
        <v>6634</v>
      </c>
      <c r="L158" s="109">
        <v>63.701802142338515</v>
      </c>
      <c r="M158" s="109">
        <v>52.620271993778033</v>
      </c>
      <c r="N158" s="109">
        <v>121.4889225489423</v>
      </c>
      <c r="O158" s="109">
        <v>120.87705892110768</v>
      </c>
      <c r="P158" s="109">
        <v>65.809332415991122</v>
      </c>
      <c r="Q158" s="109">
        <v>26.514090539500557</v>
      </c>
      <c r="R158" s="109">
        <v>451.01147856165824</v>
      </c>
      <c r="S158" s="110">
        <v>0.14124208622249018</v>
      </c>
      <c r="T158" s="110">
        <v>0.11667169128730781</v>
      </c>
      <c r="U158" s="110">
        <v>0.26936991257160081</v>
      </c>
      <c r="V158" s="110">
        <v>0.2680132649984926</v>
      </c>
      <c r="W158" s="110">
        <v>0.14591498341875186</v>
      </c>
      <c r="X158" s="110">
        <v>5.8788061501356646E-2</v>
      </c>
      <c r="Y158" s="110">
        <v>1</v>
      </c>
    </row>
    <row r="159" spans="1:25" x14ac:dyDescent="0.25">
      <c r="A159" s="107" t="str">
        <f t="shared" si="8"/>
        <v>WalesMale65-69</v>
      </c>
      <c r="B159" s="107" t="s">
        <v>3</v>
      </c>
      <c r="C159" s="107" t="s">
        <v>14</v>
      </c>
      <c r="D159" s="107" t="s">
        <v>22</v>
      </c>
      <c r="E159" s="108">
        <v>1105</v>
      </c>
      <c r="F159" s="108">
        <v>852</v>
      </c>
      <c r="G159" s="108">
        <v>1988</v>
      </c>
      <c r="H159" s="108">
        <v>2093</v>
      </c>
      <c r="I159" s="108">
        <v>979</v>
      </c>
      <c r="J159" s="108">
        <v>399</v>
      </c>
      <c r="K159" s="108">
        <v>7416</v>
      </c>
      <c r="L159" s="109">
        <v>75.123256528584903</v>
      </c>
      <c r="M159" s="109">
        <v>57.923090101678142</v>
      </c>
      <c r="N159" s="109">
        <v>135.15387690391566</v>
      </c>
      <c r="O159" s="109">
        <v>142.29228589531965</v>
      </c>
      <c r="P159" s="109">
        <v>66.55716573890011</v>
      </c>
      <c r="Q159" s="109">
        <v>27.125954167335184</v>
      </c>
      <c r="R159" s="109">
        <v>504.17562933573362</v>
      </c>
      <c r="S159" s="110">
        <v>0.14900215749730314</v>
      </c>
      <c r="T159" s="110">
        <v>0.11488673139158577</v>
      </c>
      <c r="U159" s="110">
        <v>0.26806903991370012</v>
      </c>
      <c r="V159" s="110">
        <v>0.28222761596548007</v>
      </c>
      <c r="W159" s="110">
        <v>0.1320118662351672</v>
      </c>
      <c r="X159" s="110">
        <v>5.380258899676376E-2</v>
      </c>
      <c r="Y159" s="110">
        <v>1</v>
      </c>
    </row>
    <row r="160" spans="1:25" x14ac:dyDescent="0.25">
      <c r="A160" s="107" t="str">
        <f t="shared" si="8"/>
        <v>WalesMale70-74</v>
      </c>
      <c r="B160" s="107" t="s">
        <v>3</v>
      </c>
      <c r="C160" s="107" t="s">
        <v>14</v>
      </c>
      <c r="D160" s="107" t="s">
        <v>23</v>
      </c>
      <c r="E160" s="108">
        <v>1046</v>
      </c>
      <c r="F160" s="108">
        <v>799</v>
      </c>
      <c r="G160" s="108">
        <v>1828</v>
      </c>
      <c r="H160" s="108">
        <v>1914</v>
      </c>
      <c r="I160" s="108">
        <v>766</v>
      </c>
      <c r="J160" s="108">
        <v>239</v>
      </c>
      <c r="K160" s="108">
        <v>6592</v>
      </c>
      <c r="L160" s="109">
        <v>71.112150523891231</v>
      </c>
      <c r="M160" s="109">
        <v>54.319893182207551</v>
      </c>
      <c r="N160" s="109">
        <v>124.27630129796671</v>
      </c>
      <c r="O160" s="109">
        <v>130.12299818616427</v>
      </c>
      <c r="P160" s="109">
        <v>52.076393213480578</v>
      </c>
      <c r="Q160" s="109">
        <v>16.248378561386236</v>
      </c>
      <c r="R160" s="109">
        <v>448.15611496509655</v>
      </c>
      <c r="S160" s="110">
        <v>0.15867718446601942</v>
      </c>
      <c r="T160" s="110">
        <v>0.12120752427184467</v>
      </c>
      <c r="U160" s="110">
        <v>0.27730582524271846</v>
      </c>
      <c r="V160" s="110">
        <v>0.29035194174757284</v>
      </c>
      <c r="W160" s="110">
        <v>0.11620145631067962</v>
      </c>
      <c r="X160" s="110">
        <v>3.6256067961165046E-2</v>
      </c>
      <c r="Y160" s="110">
        <v>1</v>
      </c>
    </row>
    <row r="161" spans="1:25" x14ac:dyDescent="0.25">
      <c r="A161" s="107" t="str">
        <f t="shared" si="8"/>
        <v>WalesMale75-79</v>
      </c>
      <c r="B161" s="107" t="s">
        <v>3</v>
      </c>
      <c r="C161" s="107" t="s">
        <v>14</v>
      </c>
      <c r="D161" s="107" t="s">
        <v>170</v>
      </c>
      <c r="E161" s="108">
        <v>858</v>
      </c>
      <c r="F161" s="108">
        <v>693</v>
      </c>
      <c r="G161" s="108">
        <v>1543</v>
      </c>
      <c r="H161" s="108">
        <v>1288</v>
      </c>
      <c r="I161" s="108">
        <v>401</v>
      </c>
      <c r="J161" s="108">
        <v>80</v>
      </c>
      <c r="K161" s="108">
        <v>4863</v>
      </c>
      <c r="L161" s="109">
        <v>58.330999186901224</v>
      </c>
      <c r="M161" s="109">
        <v>47.113499343266369</v>
      </c>
      <c r="N161" s="109">
        <v>104.90061974987016</v>
      </c>
      <c r="O161" s="109">
        <v>87.564483627889018</v>
      </c>
      <c r="P161" s="109">
        <v>27.261923862409546</v>
      </c>
      <c r="Q161" s="109">
        <v>5.4387878029744732</v>
      </c>
      <c r="R161" s="109">
        <v>330.6103135733108</v>
      </c>
      <c r="S161" s="110">
        <v>0.17643429981492906</v>
      </c>
      <c r="T161" s="110">
        <v>0.14250462677359652</v>
      </c>
      <c r="U161" s="110">
        <v>0.31729385153197615</v>
      </c>
      <c r="V161" s="110">
        <v>0.26485708410446224</v>
      </c>
      <c r="W161" s="110">
        <v>8.2459387209541435E-2</v>
      </c>
      <c r="X161" s="110">
        <v>1.6450750565494551E-2</v>
      </c>
      <c r="Y161" s="110">
        <v>1</v>
      </c>
    </row>
    <row r="162" spans="1:25" x14ac:dyDescent="0.25">
      <c r="A162" s="107" t="str">
        <f t="shared" si="8"/>
        <v>WalesMale80-84</v>
      </c>
      <c r="B162" s="107" t="s">
        <v>3</v>
      </c>
      <c r="C162" s="107" t="s">
        <v>14</v>
      </c>
      <c r="D162" s="107" t="s">
        <v>171</v>
      </c>
      <c r="E162" s="108">
        <v>630</v>
      </c>
      <c r="F162" s="108">
        <v>381</v>
      </c>
      <c r="G162" s="108">
        <v>859</v>
      </c>
      <c r="H162" s="108">
        <v>623</v>
      </c>
      <c r="I162" s="108">
        <v>113</v>
      </c>
      <c r="J162" s="108">
        <v>22</v>
      </c>
      <c r="K162" s="108">
        <v>2628</v>
      </c>
      <c r="L162" s="109">
        <v>42.830453948423973</v>
      </c>
      <c r="M162" s="109">
        <v>25.902226911665927</v>
      </c>
      <c r="N162" s="109">
        <v>58.398984034438406</v>
      </c>
      <c r="O162" s="109">
        <v>42.354560015663708</v>
      </c>
      <c r="P162" s="109">
        <v>7.6822877717014428</v>
      </c>
      <c r="Q162" s="109">
        <v>1.4956666458179799</v>
      </c>
      <c r="R162" s="109">
        <v>178.66417932771145</v>
      </c>
      <c r="S162" s="110">
        <v>0.23972602739726023</v>
      </c>
      <c r="T162" s="110">
        <v>0.14497716894977167</v>
      </c>
      <c r="U162" s="110">
        <v>0.32686453576864533</v>
      </c>
      <c r="V162" s="110">
        <v>0.23706240487062402</v>
      </c>
      <c r="W162" s="110">
        <v>4.2998477929984777E-2</v>
      </c>
      <c r="X162" s="110">
        <v>8.3713850837138486E-3</v>
      </c>
      <c r="Y162" s="110">
        <v>1</v>
      </c>
    </row>
    <row r="163" spans="1:25" x14ac:dyDescent="0.25">
      <c r="A163" s="107" t="str">
        <f t="shared" si="8"/>
        <v>WalesMale85+</v>
      </c>
      <c r="B163" s="107" t="s">
        <v>3</v>
      </c>
      <c r="C163" s="107" t="s">
        <v>14</v>
      </c>
      <c r="D163" s="107" t="s">
        <v>172</v>
      </c>
      <c r="E163" s="108">
        <v>366</v>
      </c>
      <c r="F163" s="108">
        <v>218</v>
      </c>
      <c r="G163" s="108">
        <v>345</v>
      </c>
      <c r="H163" s="108">
        <v>144</v>
      </c>
      <c r="I163" s="108">
        <v>15</v>
      </c>
      <c r="J163" s="108">
        <v>10</v>
      </c>
      <c r="K163" s="108">
        <v>1098</v>
      </c>
      <c r="L163" s="109">
        <v>24.882454198608212</v>
      </c>
      <c r="M163" s="109">
        <v>14.82069676310544</v>
      </c>
      <c r="N163" s="109">
        <v>23.454772400327414</v>
      </c>
      <c r="O163" s="109">
        <v>9.7898180453540515</v>
      </c>
      <c r="P163" s="109">
        <v>1.0197727130577137</v>
      </c>
      <c r="Q163" s="109">
        <v>0.67984847537180915</v>
      </c>
      <c r="R163" s="109">
        <v>74.647362595824632</v>
      </c>
      <c r="S163" s="110">
        <v>0.33333333333333337</v>
      </c>
      <c r="T163" s="110">
        <v>0.19854280510018218</v>
      </c>
      <c r="U163" s="110">
        <v>0.31420765027322406</v>
      </c>
      <c r="V163" s="110">
        <v>0.13114754098360656</v>
      </c>
      <c r="W163" s="110">
        <v>1.3661202185792351E-2</v>
      </c>
      <c r="X163" s="110">
        <v>9.1074681238615673E-3</v>
      </c>
      <c r="Y163" s="110">
        <v>1</v>
      </c>
    </row>
    <row r="164" spans="1:25" x14ac:dyDescent="0.25">
      <c r="A164" s="107" t="str">
        <f t="shared" ref="A164" si="10">B164&amp;C164&amp;D164</f>
        <v>WalesMaleTotal</v>
      </c>
      <c r="B164" s="107" t="s">
        <v>3</v>
      </c>
      <c r="C164" s="107" t="s">
        <v>14</v>
      </c>
      <c r="D164" s="107" t="s">
        <v>6</v>
      </c>
      <c r="E164" s="108">
        <v>6256</v>
      </c>
      <c r="F164" s="108">
        <v>4774</v>
      </c>
      <c r="G164" s="108">
        <v>11437</v>
      </c>
      <c r="H164" s="108">
        <v>11767</v>
      </c>
      <c r="I164" s="108">
        <v>5891</v>
      </c>
      <c r="J164" s="108">
        <v>2971</v>
      </c>
      <c r="K164" s="108">
        <v>43096</v>
      </c>
      <c r="L164" s="109">
        <v>425.31320619260379</v>
      </c>
      <c r="M164" s="109">
        <v>324.55966214250168</v>
      </c>
      <c r="N164" s="109">
        <v>777.54270128273811</v>
      </c>
      <c r="O164" s="109">
        <v>799.97770097000785</v>
      </c>
      <c r="P164" s="109">
        <v>400.49873684153278</v>
      </c>
      <c r="Q164" s="109">
        <v>201.98298203296449</v>
      </c>
      <c r="R164" s="109">
        <v>2929.8749894623484</v>
      </c>
      <c r="S164" s="110">
        <v>0.14516428438834231</v>
      </c>
      <c r="T164" s="110">
        <v>0.11077594208279191</v>
      </c>
      <c r="U164" s="110">
        <v>0.26538425839985152</v>
      </c>
      <c r="V164" s="110">
        <v>0.27304158158529795</v>
      </c>
      <c r="W164" s="110">
        <v>0.1366948208650455</v>
      </c>
      <c r="X164" s="110">
        <v>6.893911267867088E-2</v>
      </c>
      <c r="Y164" s="110">
        <v>1</v>
      </c>
    </row>
    <row r="165" spans="1:25" x14ac:dyDescent="0.25">
      <c r="A165" s="107" t="str">
        <f t="shared" si="8"/>
        <v>WalesFemale0-14</v>
      </c>
      <c r="B165" s="107" t="s">
        <v>3</v>
      </c>
      <c r="C165" s="107" t="s">
        <v>15</v>
      </c>
      <c r="D165" s="107" t="s">
        <v>18</v>
      </c>
      <c r="E165" s="108">
        <v>24</v>
      </c>
      <c r="F165" s="108">
        <v>37</v>
      </c>
      <c r="G165" s="108">
        <v>97</v>
      </c>
      <c r="H165" s="108">
        <v>136</v>
      </c>
      <c r="I165" s="108">
        <v>121</v>
      </c>
      <c r="J165" s="108">
        <v>97</v>
      </c>
      <c r="K165" s="108">
        <v>512</v>
      </c>
      <c r="L165" s="109">
        <v>1.5629945412415647</v>
      </c>
      <c r="M165" s="109">
        <v>2.4096165844140791</v>
      </c>
      <c r="N165" s="109">
        <v>6.3171029375179906</v>
      </c>
      <c r="O165" s="109">
        <v>8.8569690670355339</v>
      </c>
      <c r="P165" s="109">
        <v>7.8800974787595548</v>
      </c>
      <c r="Q165" s="109">
        <v>6.3171029375179906</v>
      </c>
      <c r="R165" s="109">
        <v>33.343883546486715</v>
      </c>
      <c r="S165" s="110">
        <v>4.6875E-2</v>
      </c>
      <c r="T165" s="110">
        <v>7.2265625E-2</v>
      </c>
      <c r="U165" s="110">
        <v>0.189453125</v>
      </c>
      <c r="V165" s="110">
        <v>0.265625</v>
      </c>
      <c r="W165" s="110">
        <v>0.23632812499999997</v>
      </c>
      <c r="X165" s="110">
        <v>0.189453125</v>
      </c>
      <c r="Y165" s="110">
        <v>1</v>
      </c>
    </row>
    <row r="166" spans="1:25" x14ac:dyDescent="0.25">
      <c r="A166" s="107" t="str">
        <f t="shared" si="8"/>
        <v>WalesFemale15-24</v>
      </c>
      <c r="B166" s="107" t="s">
        <v>3</v>
      </c>
      <c r="C166" s="107" t="s">
        <v>15</v>
      </c>
      <c r="D166" s="107" t="s">
        <v>19</v>
      </c>
      <c r="E166" s="108">
        <v>53</v>
      </c>
      <c r="F166" s="108">
        <v>34</v>
      </c>
      <c r="G166" s="108">
        <v>105</v>
      </c>
      <c r="H166" s="108">
        <v>149</v>
      </c>
      <c r="I166" s="108">
        <v>127</v>
      </c>
      <c r="J166" s="108">
        <v>107</v>
      </c>
      <c r="K166" s="108">
        <v>575</v>
      </c>
      <c r="L166" s="109">
        <v>3.4516129452417887</v>
      </c>
      <c r="M166" s="109">
        <v>2.2142422667588835</v>
      </c>
      <c r="N166" s="109">
        <v>6.8381011179318456</v>
      </c>
      <c r="O166" s="109">
        <v>9.7035911102080483</v>
      </c>
      <c r="P166" s="109">
        <v>8.2708461140699452</v>
      </c>
      <c r="Q166" s="109">
        <v>6.9683506630353094</v>
      </c>
      <c r="R166" s="109">
        <v>37.446744217245822</v>
      </c>
      <c r="S166" s="110">
        <v>9.2173913043478259E-2</v>
      </c>
      <c r="T166" s="110">
        <v>5.9130434782608696E-2</v>
      </c>
      <c r="U166" s="110">
        <v>0.18260869565217391</v>
      </c>
      <c r="V166" s="110">
        <v>0.25913043478260872</v>
      </c>
      <c r="W166" s="110">
        <v>0.22086956521739126</v>
      </c>
      <c r="X166" s="110">
        <v>0.18608695652173912</v>
      </c>
      <c r="Y166" s="110">
        <v>1</v>
      </c>
    </row>
    <row r="167" spans="1:25" x14ac:dyDescent="0.25">
      <c r="A167" s="107" t="str">
        <f t="shared" si="8"/>
        <v>WalesFemale25-29</v>
      </c>
      <c r="B167" s="107" t="s">
        <v>3</v>
      </c>
      <c r="C167" s="107" t="s">
        <v>15</v>
      </c>
      <c r="D167" s="107" t="s">
        <v>162</v>
      </c>
      <c r="E167" s="108">
        <v>54</v>
      </c>
      <c r="F167" s="108">
        <v>46</v>
      </c>
      <c r="G167" s="108">
        <v>148</v>
      </c>
      <c r="H167" s="108">
        <v>175</v>
      </c>
      <c r="I167" s="108">
        <v>173</v>
      </c>
      <c r="J167" s="108">
        <v>158</v>
      </c>
      <c r="K167" s="108">
        <v>754</v>
      </c>
      <c r="L167" s="109">
        <v>3.5167377177935202</v>
      </c>
      <c r="M167" s="109">
        <v>2.9957395373796656</v>
      </c>
      <c r="N167" s="109">
        <v>9.6384663376563164</v>
      </c>
      <c r="O167" s="109">
        <v>11.396835196553077</v>
      </c>
      <c r="P167" s="109">
        <v>11.266585651449612</v>
      </c>
      <c r="Q167" s="109">
        <v>10.289714063173635</v>
      </c>
      <c r="R167" s="109">
        <v>49.10407850400582</v>
      </c>
      <c r="S167" s="110">
        <v>7.161803713527852E-2</v>
      </c>
      <c r="T167" s="110">
        <v>6.1007957559681698E-2</v>
      </c>
      <c r="U167" s="110">
        <v>0.19628647214854114</v>
      </c>
      <c r="V167" s="110">
        <v>0.23209549071618041</v>
      </c>
      <c r="W167" s="110">
        <v>0.22944297082228118</v>
      </c>
      <c r="X167" s="110">
        <v>0.20954907161803718</v>
      </c>
      <c r="Y167" s="110">
        <v>1</v>
      </c>
    </row>
    <row r="168" spans="1:25" x14ac:dyDescent="0.25">
      <c r="A168" s="107" t="str">
        <f t="shared" si="8"/>
        <v>WalesFemale30-34</v>
      </c>
      <c r="B168" s="107" t="s">
        <v>3</v>
      </c>
      <c r="C168" s="107" t="s">
        <v>15</v>
      </c>
      <c r="D168" s="107" t="s">
        <v>163</v>
      </c>
      <c r="E168" s="108">
        <v>69</v>
      </c>
      <c r="F168" s="108">
        <v>79</v>
      </c>
      <c r="G168" s="108">
        <v>201</v>
      </c>
      <c r="H168" s="108">
        <v>315</v>
      </c>
      <c r="I168" s="108">
        <v>308</v>
      </c>
      <c r="J168" s="108">
        <v>217</v>
      </c>
      <c r="K168" s="108">
        <v>1189</v>
      </c>
      <c r="L168" s="109">
        <v>4.4936093060694988</v>
      </c>
      <c r="M168" s="109">
        <v>5.1448570315868176</v>
      </c>
      <c r="N168" s="109">
        <v>13.090079282898106</v>
      </c>
      <c r="O168" s="109">
        <v>20.514303353795537</v>
      </c>
      <c r="P168" s="109">
        <v>20.058429945933412</v>
      </c>
      <c r="Q168" s="109">
        <v>14.132075643725814</v>
      </c>
      <c r="R168" s="109">
        <v>77.433354564009178</v>
      </c>
      <c r="S168" s="110">
        <v>5.8031959629941135E-2</v>
      </c>
      <c r="T168" s="110">
        <v>6.6442388561816668E-2</v>
      </c>
      <c r="U168" s="110">
        <v>0.16904962153069811</v>
      </c>
      <c r="V168" s="110">
        <v>0.26492851135407908</v>
      </c>
      <c r="W168" s="110">
        <v>0.2590412111017662</v>
      </c>
      <c r="X168" s="110">
        <v>0.18250630782169891</v>
      </c>
      <c r="Y168" s="110">
        <v>1</v>
      </c>
    </row>
    <row r="169" spans="1:25" x14ac:dyDescent="0.25">
      <c r="A169" s="107" t="str">
        <f t="shared" si="8"/>
        <v>WalesFemale35-39</v>
      </c>
      <c r="B169" s="107" t="s">
        <v>3</v>
      </c>
      <c r="C169" s="107" t="s">
        <v>15</v>
      </c>
      <c r="D169" s="107" t="s">
        <v>164</v>
      </c>
      <c r="E169" s="108">
        <v>138</v>
      </c>
      <c r="F169" s="108">
        <v>146</v>
      </c>
      <c r="G169" s="108">
        <v>372</v>
      </c>
      <c r="H169" s="108">
        <v>559</v>
      </c>
      <c r="I169" s="108">
        <v>438</v>
      </c>
      <c r="J169" s="108">
        <v>364</v>
      </c>
      <c r="K169" s="108">
        <v>2017</v>
      </c>
      <c r="L169" s="109">
        <v>8.9872186121389976</v>
      </c>
      <c r="M169" s="109">
        <v>9.5082167925528527</v>
      </c>
      <c r="N169" s="109">
        <v>24.226415389244252</v>
      </c>
      <c r="O169" s="109">
        <v>36.404747856418112</v>
      </c>
      <c r="P169" s="109">
        <v>28.524650377658556</v>
      </c>
      <c r="Q169" s="109">
        <v>23.705417208830397</v>
      </c>
      <c r="R169" s="109">
        <v>131.35666623684318</v>
      </c>
      <c r="S169" s="110">
        <v>6.8418443232523551E-2</v>
      </c>
      <c r="T169" s="110">
        <v>7.2384729796727817E-2</v>
      </c>
      <c r="U169" s="110">
        <v>0.18443232523549824</v>
      </c>
      <c r="V169" s="110">
        <v>0.27714427367377292</v>
      </c>
      <c r="W169" s="110">
        <v>0.21715418939018341</v>
      </c>
      <c r="X169" s="110">
        <v>0.18046603867129396</v>
      </c>
      <c r="Y169" s="110">
        <v>1</v>
      </c>
    </row>
    <row r="170" spans="1:25" x14ac:dyDescent="0.25">
      <c r="A170" s="107" t="str">
        <f t="shared" si="8"/>
        <v>WalesFemale40-44</v>
      </c>
      <c r="B170" s="107" t="s">
        <v>3</v>
      </c>
      <c r="C170" s="107" t="s">
        <v>15</v>
      </c>
      <c r="D170" s="107" t="s">
        <v>165</v>
      </c>
      <c r="E170" s="108">
        <v>265</v>
      </c>
      <c r="F170" s="108">
        <v>230</v>
      </c>
      <c r="G170" s="108">
        <v>603</v>
      </c>
      <c r="H170" s="108">
        <v>849</v>
      </c>
      <c r="I170" s="108">
        <v>653</v>
      </c>
      <c r="J170" s="108">
        <v>584</v>
      </c>
      <c r="K170" s="108">
        <v>3184</v>
      </c>
      <c r="L170" s="109">
        <v>17.258064726208943</v>
      </c>
      <c r="M170" s="109">
        <v>14.978697686898329</v>
      </c>
      <c r="N170" s="109">
        <v>39.270237848694315</v>
      </c>
      <c r="O170" s="109">
        <v>55.290931896420354</v>
      </c>
      <c r="P170" s="109">
        <v>42.526476476280905</v>
      </c>
      <c r="Q170" s="109">
        <v>38.032867170211411</v>
      </c>
      <c r="R170" s="109">
        <v>207.35727580471425</v>
      </c>
      <c r="S170" s="110">
        <v>8.3228643216080395E-2</v>
      </c>
      <c r="T170" s="110">
        <v>7.2236180904522621E-2</v>
      </c>
      <c r="U170" s="110">
        <v>0.18938442211055279</v>
      </c>
      <c r="V170" s="110">
        <v>0.26664572864321612</v>
      </c>
      <c r="W170" s="110">
        <v>0.20508793969849246</v>
      </c>
      <c r="X170" s="110">
        <v>0.1834170854271357</v>
      </c>
      <c r="Y170" s="110">
        <v>1</v>
      </c>
    </row>
    <row r="171" spans="1:25" x14ac:dyDescent="0.25">
      <c r="A171" s="107" t="str">
        <f t="shared" si="8"/>
        <v>WalesFemale45-49</v>
      </c>
      <c r="B171" s="107" t="s">
        <v>3</v>
      </c>
      <c r="C171" s="107" t="s">
        <v>15</v>
      </c>
      <c r="D171" s="107" t="s">
        <v>166</v>
      </c>
      <c r="E171" s="108">
        <v>392</v>
      </c>
      <c r="F171" s="108">
        <v>356</v>
      </c>
      <c r="G171" s="108">
        <v>830</v>
      </c>
      <c r="H171" s="108">
        <v>1147</v>
      </c>
      <c r="I171" s="108">
        <v>1003</v>
      </c>
      <c r="J171" s="108">
        <v>796</v>
      </c>
      <c r="K171" s="108">
        <v>4524</v>
      </c>
      <c r="L171" s="109">
        <v>25.528910840278886</v>
      </c>
      <c r="M171" s="109">
        <v>23.184419028416546</v>
      </c>
      <c r="N171" s="109">
        <v>54.053561217937443</v>
      </c>
      <c r="O171" s="109">
        <v>74.69811411683645</v>
      </c>
      <c r="P171" s="109">
        <v>65.320146869387059</v>
      </c>
      <c r="Q171" s="109">
        <v>51.839318951178562</v>
      </c>
      <c r="R171" s="109">
        <v>294.62447102403496</v>
      </c>
      <c r="S171" s="110">
        <v>8.6648983200707325E-2</v>
      </c>
      <c r="T171" s="110">
        <v>7.8691423519009734E-2</v>
      </c>
      <c r="U171" s="110">
        <v>0.18346595932802828</v>
      </c>
      <c r="V171" s="110">
        <v>0.25353669319186561</v>
      </c>
      <c r="W171" s="110">
        <v>0.22170645446507514</v>
      </c>
      <c r="X171" s="110">
        <v>0.17595048629531387</v>
      </c>
      <c r="Y171" s="110">
        <v>1</v>
      </c>
    </row>
    <row r="172" spans="1:25" x14ac:dyDescent="0.25">
      <c r="A172" s="107" t="str">
        <f t="shared" si="8"/>
        <v>WalesFemale50-54</v>
      </c>
      <c r="B172" s="107" t="s">
        <v>3</v>
      </c>
      <c r="C172" s="107" t="s">
        <v>15</v>
      </c>
      <c r="D172" s="107" t="s">
        <v>167</v>
      </c>
      <c r="E172" s="108">
        <v>534</v>
      </c>
      <c r="F172" s="108">
        <v>420</v>
      </c>
      <c r="G172" s="108">
        <v>1164</v>
      </c>
      <c r="H172" s="108">
        <v>1732</v>
      </c>
      <c r="I172" s="108">
        <v>1509</v>
      </c>
      <c r="J172" s="108">
        <v>1032</v>
      </c>
      <c r="K172" s="108">
        <v>6391</v>
      </c>
      <c r="L172" s="109">
        <v>34.776628542624813</v>
      </c>
      <c r="M172" s="109">
        <v>27.352404471727382</v>
      </c>
      <c r="N172" s="109">
        <v>75.805235250215887</v>
      </c>
      <c r="O172" s="109">
        <v>112.79610605959959</v>
      </c>
      <c r="P172" s="109">
        <v>98.27328178056338</v>
      </c>
      <c r="Q172" s="109">
        <v>67.208765273387286</v>
      </c>
      <c r="R172" s="109">
        <v>416.21242137811834</v>
      </c>
      <c r="S172" s="110">
        <v>8.355499921764982E-2</v>
      </c>
      <c r="T172" s="110">
        <v>6.5717415115005479E-2</v>
      </c>
      <c r="U172" s="110">
        <v>0.18213112189015804</v>
      </c>
      <c r="V172" s="110">
        <v>0.27100610233140354</v>
      </c>
      <c r="W172" s="110">
        <v>0.23611328430605538</v>
      </c>
      <c r="X172" s="110">
        <v>0.16147707713972775</v>
      </c>
      <c r="Y172" s="110">
        <v>1</v>
      </c>
    </row>
    <row r="173" spans="1:25" x14ac:dyDescent="0.25">
      <c r="A173" s="107" t="str">
        <f t="shared" si="8"/>
        <v>WalesFemale55-59</v>
      </c>
      <c r="B173" s="107" t="s">
        <v>3</v>
      </c>
      <c r="C173" s="107" t="s">
        <v>15</v>
      </c>
      <c r="D173" s="107" t="s">
        <v>168</v>
      </c>
      <c r="E173" s="108">
        <v>573</v>
      </c>
      <c r="F173" s="108">
        <v>521</v>
      </c>
      <c r="G173" s="108">
        <v>1461</v>
      </c>
      <c r="H173" s="108">
        <v>2021</v>
      </c>
      <c r="I173" s="108">
        <v>1354</v>
      </c>
      <c r="J173" s="108">
        <v>1006</v>
      </c>
      <c r="K173" s="108">
        <v>6936</v>
      </c>
      <c r="L173" s="109">
        <v>37.316494672142355</v>
      </c>
      <c r="M173" s="109">
        <v>33.930006499452304</v>
      </c>
      <c r="N173" s="109">
        <v>95.14729269808025</v>
      </c>
      <c r="O173" s="109">
        <v>131.61716532705009</v>
      </c>
      <c r="P173" s="109">
        <v>88.17894203504494</v>
      </c>
      <c r="Q173" s="109">
        <v>65.515521187042253</v>
      </c>
      <c r="R173" s="109">
        <v>451.70542241881225</v>
      </c>
      <c r="S173" s="110">
        <v>8.2612456747404833E-2</v>
      </c>
      <c r="T173" s="110">
        <v>7.5115340253748553E-2</v>
      </c>
      <c r="U173" s="110">
        <v>0.21064013840830448</v>
      </c>
      <c r="V173" s="110">
        <v>0.29137831603229525</v>
      </c>
      <c r="W173" s="110">
        <v>0.19521337946943482</v>
      </c>
      <c r="X173" s="110">
        <v>0.14504036908881199</v>
      </c>
      <c r="Y173" s="110">
        <v>1</v>
      </c>
    </row>
    <row r="174" spans="1:25" x14ac:dyDescent="0.25">
      <c r="A174" s="107" t="str">
        <f t="shared" si="8"/>
        <v>WalesFemale60-64</v>
      </c>
      <c r="B174" s="107" t="s">
        <v>3</v>
      </c>
      <c r="C174" s="107" t="s">
        <v>15</v>
      </c>
      <c r="D174" s="107" t="s">
        <v>169</v>
      </c>
      <c r="E174" s="108">
        <v>792</v>
      </c>
      <c r="F174" s="108">
        <v>692</v>
      </c>
      <c r="G174" s="108">
        <v>1717</v>
      </c>
      <c r="H174" s="108">
        <v>1977</v>
      </c>
      <c r="I174" s="108">
        <v>1239</v>
      </c>
      <c r="J174" s="108">
        <v>958</v>
      </c>
      <c r="K174" s="108">
        <v>7375</v>
      </c>
      <c r="L174" s="109">
        <v>51.578819860971635</v>
      </c>
      <c r="M174" s="109">
        <v>45.066342605798447</v>
      </c>
      <c r="N174" s="109">
        <v>111.81923447132361</v>
      </c>
      <c r="O174" s="109">
        <v>128.75167533477389</v>
      </c>
      <c r="P174" s="109">
        <v>80.689593191595776</v>
      </c>
      <c r="Q174" s="109">
        <v>62.389532104559123</v>
      </c>
      <c r="R174" s="109">
        <v>480.29519756902243</v>
      </c>
      <c r="S174" s="110">
        <v>0.10738983050847459</v>
      </c>
      <c r="T174" s="110">
        <v>9.3830508474576274E-2</v>
      </c>
      <c r="U174" s="110">
        <v>0.23281355932203393</v>
      </c>
      <c r="V174" s="110">
        <v>0.2680677966101695</v>
      </c>
      <c r="W174" s="110">
        <v>0.16800000000000001</v>
      </c>
      <c r="X174" s="110">
        <v>0.12989830508474579</v>
      </c>
      <c r="Y174" s="110">
        <v>1</v>
      </c>
    </row>
    <row r="175" spans="1:25" x14ac:dyDescent="0.25">
      <c r="A175" s="107" t="str">
        <f t="shared" si="8"/>
        <v>WalesFemale65-69</v>
      </c>
      <c r="B175" s="107" t="s">
        <v>3</v>
      </c>
      <c r="C175" s="107" t="s">
        <v>15</v>
      </c>
      <c r="D175" s="107" t="s">
        <v>22</v>
      </c>
      <c r="E175" s="108">
        <v>784</v>
      </c>
      <c r="F175" s="108">
        <v>630</v>
      </c>
      <c r="G175" s="108">
        <v>1518</v>
      </c>
      <c r="H175" s="108">
        <v>1647</v>
      </c>
      <c r="I175" s="108">
        <v>1069</v>
      </c>
      <c r="J175" s="108">
        <v>687</v>
      </c>
      <c r="K175" s="108">
        <v>6335</v>
      </c>
      <c r="L175" s="109">
        <v>51.057821680557772</v>
      </c>
      <c r="M175" s="109">
        <v>41.028606707591074</v>
      </c>
      <c r="N175" s="109">
        <v>98.859404733528976</v>
      </c>
      <c r="O175" s="109">
        <v>107.26050039270238</v>
      </c>
      <c r="P175" s="109">
        <v>69.618381857801353</v>
      </c>
      <c r="Q175" s="109">
        <v>44.740718743039793</v>
      </c>
      <c r="R175" s="109">
        <v>412.56543411522136</v>
      </c>
      <c r="S175" s="110">
        <v>0.12375690607734804</v>
      </c>
      <c r="T175" s="110">
        <v>9.9447513812154692E-2</v>
      </c>
      <c r="U175" s="110">
        <v>0.23962115232833467</v>
      </c>
      <c r="V175" s="110">
        <v>0.25998421468034727</v>
      </c>
      <c r="W175" s="110">
        <v>0.1687450670876085</v>
      </c>
      <c r="X175" s="110">
        <v>0.10844514601420679</v>
      </c>
      <c r="Y175" s="110">
        <v>1</v>
      </c>
    </row>
    <row r="176" spans="1:25" x14ac:dyDescent="0.25">
      <c r="A176" s="107" t="str">
        <f t="shared" si="8"/>
        <v>WalesFemale70-74</v>
      </c>
      <c r="B176" s="107" t="s">
        <v>3</v>
      </c>
      <c r="C176" s="107" t="s">
        <v>15</v>
      </c>
      <c r="D176" s="107" t="s">
        <v>23</v>
      </c>
      <c r="E176" s="108">
        <v>688</v>
      </c>
      <c r="F176" s="108">
        <v>525</v>
      </c>
      <c r="G176" s="108">
        <v>1233</v>
      </c>
      <c r="H176" s="108">
        <v>1447</v>
      </c>
      <c r="I176" s="108">
        <v>816</v>
      </c>
      <c r="J176" s="108">
        <v>394</v>
      </c>
      <c r="K176" s="108">
        <v>5103</v>
      </c>
      <c r="L176" s="109">
        <v>44.805843515591519</v>
      </c>
      <c r="M176" s="109">
        <v>34.190505589659232</v>
      </c>
      <c r="N176" s="109">
        <v>80.298844556285388</v>
      </c>
      <c r="O176" s="109">
        <v>94.235545882356007</v>
      </c>
      <c r="P176" s="109">
        <v>53.1418144022132</v>
      </c>
      <c r="Q176" s="109">
        <v>25.659160385382354</v>
      </c>
      <c r="R176" s="109">
        <v>332.33171433148772</v>
      </c>
      <c r="S176" s="110">
        <v>0.13482265334117186</v>
      </c>
      <c r="T176" s="110">
        <v>0.102880658436214</v>
      </c>
      <c r="U176" s="110">
        <v>0.24162257495590828</v>
      </c>
      <c r="V176" s="110">
        <v>0.28355869096609837</v>
      </c>
      <c r="W176" s="110">
        <v>0.15990593768371544</v>
      </c>
      <c r="X176" s="110">
        <v>7.7209484616892018E-2</v>
      </c>
      <c r="Y176" s="110">
        <v>1</v>
      </c>
    </row>
    <row r="177" spans="1:25" x14ac:dyDescent="0.25">
      <c r="A177" s="107" t="str">
        <f t="shared" si="8"/>
        <v>WalesFemale75-79</v>
      </c>
      <c r="B177" s="107" t="s">
        <v>3</v>
      </c>
      <c r="C177" s="107" t="s">
        <v>15</v>
      </c>
      <c r="D177" s="107" t="s">
        <v>170</v>
      </c>
      <c r="E177" s="108">
        <v>589</v>
      </c>
      <c r="F177" s="108">
        <v>440</v>
      </c>
      <c r="G177" s="108">
        <v>1011</v>
      </c>
      <c r="H177" s="108">
        <v>1077</v>
      </c>
      <c r="I177" s="108">
        <v>521</v>
      </c>
      <c r="J177" s="108">
        <v>154</v>
      </c>
      <c r="K177" s="108">
        <v>3792</v>
      </c>
      <c r="L177" s="109">
        <v>38.358491032970072</v>
      </c>
      <c r="M177" s="109">
        <v>28.65489992276202</v>
      </c>
      <c r="N177" s="109">
        <v>65.841145049800915</v>
      </c>
      <c r="O177" s="109">
        <v>70.139380038215222</v>
      </c>
      <c r="P177" s="109">
        <v>33.930006499452304</v>
      </c>
      <c r="Q177" s="109">
        <v>10.029214972966706</v>
      </c>
      <c r="R177" s="109">
        <v>246.95313751616723</v>
      </c>
      <c r="S177" s="110">
        <v>0.15532700421940929</v>
      </c>
      <c r="T177" s="110">
        <v>0.1160337552742616</v>
      </c>
      <c r="U177" s="110">
        <v>0.26661392405063289</v>
      </c>
      <c r="V177" s="110">
        <v>0.28401898734177217</v>
      </c>
      <c r="W177" s="110">
        <v>0.13739451476793249</v>
      </c>
      <c r="X177" s="110">
        <v>4.0611814345991558E-2</v>
      </c>
      <c r="Y177" s="110">
        <v>1</v>
      </c>
    </row>
    <row r="178" spans="1:25" x14ac:dyDescent="0.25">
      <c r="A178" s="107" t="str">
        <f t="shared" si="8"/>
        <v>WalesFemale80-84</v>
      </c>
      <c r="B178" s="107" t="s">
        <v>3</v>
      </c>
      <c r="C178" s="107" t="s">
        <v>15</v>
      </c>
      <c r="D178" s="107" t="s">
        <v>171</v>
      </c>
      <c r="E178" s="108">
        <v>460</v>
      </c>
      <c r="F178" s="108">
        <v>350</v>
      </c>
      <c r="G178" s="108">
        <v>721</v>
      </c>
      <c r="H178" s="108">
        <v>623</v>
      </c>
      <c r="I178" s="108">
        <v>182</v>
      </c>
      <c r="J178" s="108">
        <v>38</v>
      </c>
      <c r="K178" s="108">
        <v>2374</v>
      </c>
      <c r="L178" s="109">
        <v>29.957395373796658</v>
      </c>
      <c r="M178" s="109">
        <v>22.793670393106154</v>
      </c>
      <c r="N178" s="109">
        <v>46.954961009798673</v>
      </c>
      <c r="O178" s="109">
        <v>40.572733299728952</v>
      </c>
      <c r="P178" s="109">
        <v>11.852708604415199</v>
      </c>
      <c r="Q178" s="109">
        <v>2.474741356965811</v>
      </c>
      <c r="R178" s="109">
        <v>154.60621003781145</v>
      </c>
      <c r="S178" s="110">
        <v>0.19376579612468406</v>
      </c>
      <c r="T178" s="110">
        <v>0.14743049705139008</v>
      </c>
      <c r="U178" s="110">
        <v>0.30370682392586351</v>
      </c>
      <c r="V178" s="110">
        <v>0.26242628475147428</v>
      </c>
      <c r="W178" s="110">
        <v>7.6663858466722828E-2</v>
      </c>
      <c r="X178" s="110">
        <v>1.6006739679865208E-2</v>
      </c>
      <c r="Y178" s="110">
        <v>1</v>
      </c>
    </row>
    <row r="179" spans="1:25" x14ac:dyDescent="0.25">
      <c r="A179" s="107" t="str">
        <f t="shared" si="8"/>
        <v>WalesFemale85+</v>
      </c>
      <c r="B179" s="107" t="s">
        <v>3</v>
      </c>
      <c r="C179" s="107" t="s">
        <v>15</v>
      </c>
      <c r="D179" s="107" t="s">
        <v>172</v>
      </c>
      <c r="E179" s="108">
        <v>468</v>
      </c>
      <c r="F179" s="108">
        <v>258</v>
      </c>
      <c r="G179" s="108">
        <v>478</v>
      </c>
      <c r="H179" s="108">
        <v>224</v>
      </c>
      <c r="I179" s="108">
        <v>36</v>
      </c>
      <c r="J179" s="108">
        <v>10</v>
      </c>
      <c r="K179" s="108">
        <v>1474</v>
      </c>
      <c r="L179" s="109">
        <v>30.478393554210513</v>
      </c>
      <c r="M179" s="109">
        <v>16.802191318346821</v>
      </c>
      <c r="N179" s="109">
        <v>31.129641279727831</v>
      </c>
      <c r="O179" s="109">
        <v>14.587949051587938</v>
      </c>
      <c r="P179" s="109">
        <v>2.3444918118623472</v>
      </c>
      <c r="Q179" s="109">
        <v>0.65124772551731858</v>
      </c>
      <c r="R179" s="109">
        <v>95.993914741252766</v>
      </c>
      <c r="S179" s="110">
        <v>0.3175033921302578</v>
      </c>
      <c r="T179" s="110">
        <v>0.17503392130257803</v>
      </c>
      <c r="U179" s="110">
        <v>0.32428765264586162</v>
      </c>
      <c r="V179" s="110">
        <v>0.1519674355495251</v>
      </c>
      <c r="W179" s="110">
        <v>2.442333785617368E-2</v>
      </c>
      <c r="X179" s="110">
        <v>6.7842605156037987E-3</v>
      </c>
      <c r="Y179" s="110">
        <v>1</v>
      </c>
    </row>
    <row r="180" spans="1:25" x14ac:dyDescent="0.25">
      <c r="A180" s="107" t="str">
        <f t="shared" ref="A180" si="11">B180&amp;C180&amp;D180</f>
        <v>WalesFemaleTotal</v>
      </c>
      <c r="B180" s="107" t="s">
        <v>3</v>
      </c>
      <c r="C180" s="107" t="s">
        <v>15</v>
      </c>
      <c r="D180" s="107" t="s">
        <v>6</v>
      </c>
      <c r="E180" s="108">
        <v>5883</v>
      </c>
      <c r="F180" s="108">
        <v>4764</v>
      </c>
      <c r="G180" s="108">
        <v>11659</v>
      </c>
      <c r="H180" s="108">
        <v>14078</v>
      </c>
      <c r="I180" s="108">
        <v>9549</v>
      </c>
      <c r="J180" s="108">
        <v>6602</v>
      </c>
      <c r="K180" s="108">
        <v>52535</v>
      </c>
      <c r="L180" s="109">
        <v>383.12903692183858</v>
      </c>
      <c r="M180" s="109">
        <v>310.25441643645058</v>
      </c>
      <c r="N180" s="109">
        <v>759.28972318064177</v>
      </c>
      <c r="O180" s="109">
        <v>916.82654798328122</v>
      </c>
      <c r="P180" s="109">
        <v>621.87645309648758</v>
      </c>
      <c r="Q180" s="109">
        <v>429.95374838653373</v>
      </c>
      <c r="R180" s="109">
        <v>3421.3299260052336</v>
      </c>
      <c r="S180" s="110">
        <v>0.11198248786523271</v>
      </c>
      <c r="T180" s="110">
        <v>9.0682402208051766E-2</v>
      </c>
      <c r="U180" s="110">
        <v>0.22192823831731226</v>
      </c>
      <c r="V180" s="110">
        <v>0.26797373179784906</v>
      </c>
      <c r="W180" s="110">
        <v>0.18176453792709621</v>
      </c>
      <c r="X180" s="110">
        <v>0.12566860188445797</v>
      </c>
      <c r="Y180" s="110">
        <v>1</v>
      </c>
    </row>
    <row r="181" spans="1:25" x14ac:dyDescent="0.25">
      <c r="A181" s="107" t="str">
        <f t="shared" si="8"/>
        <v>WalesAll persons0-14</v>
      </c>
      <c r="B181" s="107" t="s">
        <v>3</v>
      </c>
      <c r="C181" s="107" t="s">
        <v>16</v>
      </c>
      <c r="D181" s="107" t="s">
        <v>18</v>
      </c>
      <c r="E181" s="108">
        <v>55</v>
      </c>
      <c r="F181" s="108">
        <v>68</v>
      </c>
      <c r="G181" s="108">
        <v>204</v>
      </c>
      <c r="H181" s="108">
        <v>280</v>
      </c>
      <c r="I181" s="108">
        <v>259</v>
      </c>
      <c r="J181" s="108">
        <v>228</v>
      </c>
      <c r="K181" s="108">
        <v>1094</v>
      </c>
      <c r="L181" s="109">
        <v>1.829412292985368</v>
      </c>
      <c r="M181" s="109">
        <v>2.2618188349637278</v>
      </c>
      <c r="N181" s="109">
        <v>6.785456504891183</v>
      </c>
      <c r="O181" s="109">
        <v>9.3133716733800558</v>
      </c>
      <c r="P181" s="109">
        <v>8.6148687978765519</v>
      </c>
      <c r="Q181" s="109">
        <v>7.5837455054666165</v>
      </c>
      <c r="R181" s="109">
        <v>36.388673609563504</v>
      </c>
      <c r="S181" s="110">
        <v>5.0274223034734916E-2</v>
      </c>
      <c r="T181" s="110">
        <v>6.2157221206581348E-2</v>
      </c>
      <c r="U181" s="110">
        <v>0.18647166361974404</v>
      </c>
      <c r="V181" s="110">
        <v>0.25594149908592323</v>
      </c>
      <c r="W181" s="110">
        <v>0.23674588665447899</v>
      </c>
      <c r="X181" s="110">
        <v>0.20840950639853748</v>
      </c>
      <c r="Y181" s="110">
        <v>1</v>
      </c>
    </row>
    <row r="182" spans="1:25" x14ac:dyDescent="0.25">
      <c r="A182" s="107" t="str">
        <f t="shared" si="8"/>
        <v>WalesAll persons15-24</v>
      </c>
      <c r="B182" s="107" t="s">
        <v>3</v>
      </c>
      <c r="C182" s="107" t="s">
        <v>16</v>
      </c>
      <c r="D182" s="107" t="s">
        <v>19</v>
      </c>
      <c r="E182" s="108">
        <v>98</v>
      </c>
      <c r="F182" s="108">
        <v>82</v>
      </c>
      <c r="G182" s="108">
        <v>242</v>
      </c>
      <c r="H182" s="108">
        <v>333</v>
      </c>
      <c r="I182" s="108">
        <v>289</v>
      </c>
      <c r="J182" s="108">
        <v>232</v>
      </c>
      <c r="K182" s="108">
        <v>1276</v>
      </c>
      <c r="L182" s="109">
        <v>3.2596800856830197</v>
      </c>
      <c r="M182" s="109">
        <v>2.7274874186327307</v>
      </c>
      <c r="N182" s="109">
        <v>8.0494140891356185</v>
      </c>
      <c r="O182" s="109">
        <v>11.076259882984136</v>
      </c>
      <c r="P182" s="109">
        <v>9.6127300485958429</v>
      </c>
      <c r="Q182" s="109">
        <v>7.7167936722291888</v>
      </c>
      <c r="R182" s="109">
        <v>42.442365197260543</v>
      </c>
      <c r="S182" s="110">
        <v>7.6802507836990594E-2</v>
      </c>
      <c r="T182" s="110">
        <v>6.4263322884012541E-2</v>
      </c>
      <c r="U182" s="110">
        <v>0.18965517241379307</v>
      </c>
      <c r="V182" s="110">
        <v>0.26097178683385575</v>
      </c>
      <c r="W182" s="110">
        <v>0.22648902821316613</v>
      </c>
      <c r="X182" s="110">
        <v>0.1818181818181818</v>
      </c>
      <c r="Y182" s="110">
        <v>1</v>
      </c>
    </row>
    <row r="183" spans="1:25" x14ac:dyDescent="0.25">
      <c r="A183" s="107" t="str">
        <f t="shared" si="8"/>
        <v>WalesAll persons25-29</v>
      </c>
      <c r="B183" s="107" t="s">
        <v>3</v>
      </c>
      <c r="C183" s="107" t="s">
        <v>16</v>
      </c>
      <c r="D183" s="107" t="s">
        <v>162</v>
      </c>
      <c r="E183" s="108">
        <v>91</v>
      </c>
      <c r="F183" s="108">
        <v>84</v>
      </c>
      <c r="G183" s="108">
        <v>250</v>
      </c>
      <c r="H183" s="108">
        <v>319</v>
      </c>
      <c r="I183" s="108">
        <v>290</v>
      </c>
      <c r="J183" s="108">
        <v>276</v>
      </c>
      <c r="K183" s="108">
        <v>1310</v>
      </c>
      <c r="L183" s="109">
        <v>3.0268457938485178</v>
      </c>
      <c r="M183" s="109">
        <v>2.7940115020140164</v>
      </c>
      <c r="N183" s="109">
        <v>8.315510422660763</v>
      </c>
      <c r="O183" s="109">
        <v>10.610591299315136</v>
      </c>
      <c r="P183" s="109">
        <v>9.6459920902864855</v>
      </c>
      <c r="Q183" s="109">
        <v>9.1803235066174835</v>
      </c>
      <c r="R183" s="109">
        <v>43.573274614742402</v>
      </c>
      <c r="S183" s="110">
        <v>6.9465648854961828E-2</v>
      </c>
      <c r="T183" s="110">
        <v>6.4122137404580143E-2</v>
      </c>
      <c r="U183" s="110">
        <v>0.19083969465648853</v>
      </c>
      <c r="V183" s="110">
        <v>0.2435114503816794</v>
      </c>
      <c r="W183" s="110">
        <v>0.2213740458015267</v>
      </c>
      <c r="X183" s="110">
        <v>0.21068702290076335</v>
      </c>
      <c r="Y183" s="110">
        <v>1</v>
      </c>
    </row>
    <row r="184" spans="1:25" x14ac:dyDescent="0.25">
      <c r="A184" s="107" t="str">
        <f t="shared" si="8"/>
        <v>WalesAll persons30-34</v>
      </c>
      <c r="B184" s="107" t="s">
        <v>3</v>
      </c>
      <c r="C184" s="107" t="s">
        <v>16</v>
      </c>
      <c r="D184" s="107" t="s">
        <v>163</v>
      </c>
      <c r="E184" s="108">
        <v>129</v>
      </c>
      <c r="F184" s="108">
        <v>125</v>
      </c>
      <c r="G184" s="108">
        <v>334</v>
      </c>
      <c r="H184" s="108">
        <v>490</v>
      </c>
      <c r="I184" s="108">
        <v>453</v>
      </c>
      <c r="J184" s="108">
        <v>370</v>
      </c>
      <c r="K184" s="108">
        <v>1901</v>
      </c>
      <c r="L184" s="109">
        <v>4.2908033780929538</v>
      </c>
      <c r="M184" s="109">
        <v>4.1577552113303815</v>
      </c>
      <c r="N184" s="109">
        <v>11.10952192467478</v>
      </c>
      <c r="O184" s="109">
        <v>16.298400428415096</v>
      </c>
      <c r="P184" s="109">
        <v>15.067704885861303</v>
      </c>
      <c r="Q184" s="109">
        <v>12.306955425537932</v>
      </c>
      <c r="R184" s="109">
        <v>63.231141253912448</v>
      </c>
      <c r="S184" s="110">
        <v>6.7859021567596003E-2</v>
      </c>
      <c r="T184" s="110">
        <v>6.5754865860073633E-2</v>
      </c>
      <c r="U184" s="110">
        <v>0.17569700157811677</v>
      </c>
      <c r="V184" s="110">
        <v>0.25775907417148869</v>
      </c>
      <c r="W184" s="110">
        <v>0.23829563387690689</v>
      </c>
      <c r="X184" s="110">
        <v>0.19463440294581802</v>
      </c>
      <c r="Y184" s="110">
        <v>1</v>
      </c>
    </row>
    <row r="185" spans="1:25" x14ac:dyDescent="0.25">
      <c r="A185" s="107" t="str">
        <f t="shared" si="8"/>
        <v>WalesAll persons35-39</v>
      </c>
      <c r="B185" s="107" t="s">
        <v>3</v>
      </c>
      <c r="C185" s="107" t="s">
        <v>16</v>
      </c>
      <c r="D185" s="107" t="s">
        <v>164</v>
      </c>
      <c r="E185" s="108">
        <v>224</v>
      </c>
      <c r="F185" s="108">
        <v>200</v>
      </c>
      <c r="G185" s="108">
        <v>555</v>
      </c>
      <c r="H185" s="108">
        <v>796</v>
      </c>
      <c r="I185" s="108">
        <v>663</v>
      </c>
      <c r="J185" s="108">
        <v>519</v>
      </c>
      <c r="K185" s="108">
        <v>2957</v>
      </c>
      <c r="L185" s="109">
        <v>7.4506973387040443</v>
      </c>
      <c r="M185" s="109">
        <v>6.6524083381286108</v>
      </c>
      <c r="N185" s="109">
        <v>18.460433138306897</v>
      </c>
      <c r="O185" s="109">
        <v>26.476585185751869</v>
      </c>
      <c r="P185" s="109">
        <v>22.052733640896346</v>
      </c>
      <c r="Q185" s="109">
        <v>17.262999637443745</v>
      </c>
      <c r="R185" s="109">
        <v>98.355857279231515</v>
      </c>
      <c r="S185" s="110">
        <v>7.5752451809266153E-2</v>
      </c>
      <c r="T185" s="110">
        <v>6.7636117686844771E-2</v>
      </c>
      <c r="U185" s="110">
        <v>0.18769022658099427</v>
      </c>
      <c r="V185" s="110">
        <v>0.26919174839364218</v>
      </c>
      <c r="W185" s="110">
        <v>0.22421373013189044</v>
      </c>
      <c r="X185" s="110">
        <v>0.17551572539736218</v>
      </c>
      <c r="Y185" s="110">
        <v>1</v>
      </c>
    </row>
    <row r="186" spans="1:25" x14ac:dyDescent="0.25">
      <c r="A186" s="107" t="str">
        <f t="shared" si="8"/>
        <v>WalesAll persons40-44</v>
      </c>
      <c r="B186" s="107" t="s">
        <v>3</v>
      </c>
      <c r="C186" s="107" t="s">
        <v>16</v>
      </c>
      <c r="D186" s="107" t="s">
        <v>165</v>
      </c>
      <c r="E186" s="108">
        <v>377</v>
      </c>
      <c r="F186" s="108">
        <v>305</v>
      </c>
      <c r="G186" s="108">
        <v>862</v>
      </c>
      <c r="H186" s="108">
        <v>1191</v>
      </c>
      <c r="I186" s="108">
        <v>892</v>
      </c>
      <c r="J186" s="108">
        <v>787</v>
      </c>
      <c r="K186" s="108">
        <v>4414</v>
      </c>
      <c r="L186" s="109">
        <v>12.539789717372432</v>
      </c>
      <c r="M186" s="109">
        <v>10.144922715646132</v>
      </c>
      <c r="N186" s="109">
        <v>28.67187993733431</v>
      </c>
      <c r="O186" s="109">
        <v>39.615091653555879</v>
      </c>
      <c r="P186" s="109">
        <v>29.669741188053603</v>
      </c>
      <c r="Q186" s="109">
        <v>26.177226810536084</v>
      </c>
      <c r="R186" s="109">
        <v>146.81865202249844</v>
      </c>
      <c r="S186" s="110">
        <v>8.5410058903488906E-2</v>
      </c>
      <c r="T186" s="110">
        <v>6.9098323516085192E-2</v>
      </c>
      <c r="U186" s="110">
        <v>0.19528772088808335</v>
      </c>
      <c r="V186" s="110">
        <v>0.26982328953330315</v>
      </c>
      <c r="W186" s="110">
        <v>0.20208427729950157</v>
      </c>
      <c r="X186" s="110">
        <v>0.17829632985953783</v>
      </c>
      <c r="Y186" s="110">
        <v>1</v>
      </c>
    </row>
    <row r="187" spans="1:25" x14ac:dyDescent="0.25">
      <c r="A187" s="107" t="str">
        <f t="shared" si="8"/>
        <v>WalesAll persons45-49</v>
      </c>
      <c r="B187" s="107" t="s">
        <v>3</v>
      </c>
      <c r="C187" s="107" t="s">
        <v>16</v>
      </c>
      <c r="D187" s="107" t="s">
        <v>166</v>
      </c>
      <c r="E187" s="108">
        <v>583</v>
      </c>
      <c r="F187" s="108">
        <v>489</v>
      </c>
      <c r="G187" s="108">
        <v>1174</v>
      </c>
      <c r="H187" s="108">
        <v>1593</v>
      </c>
      <c r="I187" s="108">
        <v>1377</v>
      </c>
      <c r="J187" s="108">
        <v>1057</v>
      </c>
      <c r="K187" s="108">
        <v>6273</v>
      </c>
      <c r="L187" s="109">
        <v>19.391770305644901</v>
      </c>
      <c r="M187" s="109">
        <v>16.265138386724452</v>
      </c>
      <c r="N187" s="109">
        <v>39.049636944814949</v>
      </c>
      <c r="O187" s="109">
        <v>52.986432413194386</v>
      </c>
      <c r="P187" s="109">
        <v>45.801831408015488</v>
      </c>
      <c r="Q187" s="109">
        <v>35.157978067009715</v>
      </c>
      <c r="R187" s="109">
        <v>208.65278752540388</v>
      </c>
      <c r="S187" s="110">
        <v>9.293798820341144E-2</v>
      </c>
      <c r="T187" s="110">
        <v>7.7953132472501185E-2</v>
      </c>
      <c r="U187" s="110">
        <v>0.18715128327753869</v>
      </c>
      <c r="V187" s="110">
        <v>0.25394548063127692</v>
      </c>
      <c r="W187" s="110">
        <v>0.21951219512195122</v>
      </c>
      <c r="X187" s="110">
        <v>0.16849992029332062</v>
      </c>
      <c r="Y187" s="110">
        <v>1</v>
      </c>
    </row>
    <row r="188" spans="1:25" x14ac:dyDescent="0.25">
      <c r="A188" s="107" t="str">
        <f t="shared" si="8"/>
        <v>WalesAll persons50-54</v>
      </c>
      <c r="B188" s="107" t="s">
        <v>3</v>
      </c>
      <c r="C188" s="107" t="s">
        <v>16</v>
      </c>
      <c r="D188" s="107" t="s">
        <v>167</v>
      </c>
      <c r="E188" s="108">
        <v>809</v>
      </c>
      <c r="F188" s="108">
        <v>677</v>
      </c>
      <c r="G188" s="108">
        <v>1770</v>
      </c>
      <c r="H188" s="108">
        <v>2502</v>
      </c>
      <c r="I188" s="108">
        <v>2061</v>
      </c>
      <c r="J188" s="108">
        <v>1319</v>
      </c>
      <c r="K188" s="108">
        <v>9138</v>
      </c>
      <c r="L188" s="109">
        <v>26.908991727730232</v>
      </c>
      <c r="M188" s="109">
        <v>22.518402224565346</v>
      </c>
      <c r="N188" s="109">
        <v>58.873813792438206</v>
      </c>
      <c r="O188" s="109">
        <v>83.221628309988915</v>
      </c>
      <c r="P188" s="109">
        <v>68.553067924415345</v>
      </c>
      <c r="Q188" s="109">
        <v>43.872632989958191</v>
      </c>
      <c r="R188" s="109">
        <v>303.94853696909627</v>
      </c>
      <c r="S188" s="110">
        <v>8.8531407310133495E-2</v>
      </c>
      <c r="T188" s="110">
        <v>7.4086233311446689E-2</v>
      </c>
      <c r="U188" s="110">
        <v>0.19369665134602757</v>
      </c>
      <c r="V188" s="110">
        <v>0.27380170715692709</v>
      </c>
      <c r="W188" s="110">
        <v>0.22554169402495075</v>
      </c>
      <c r="X188" s="110">
        <v>0.14434230685051433</v>
      </c>
      <c r="Y188" s="110">
        <v>1</v>
      </c>
    </row>
    <row r="189" spans="1:25" x14ac:dyDescent="0.25">
      <c r="A189" s="107" t="str">
        <f t="shared" si="8"/>
        <v>WalesAll persons55-59</v>
      </c>
      <c r="B189" s="107" t="s">
        <v>3</v>
      </c>
      <c r="C189" s="107" t="s">
        <v>16</v>
      </c>
      <c r="D189" s="107" t="s">
        <v>168</v>
      </c>
      <c r="E189" s="108">
        <v>1050</v>
      </c>
      <c r="F189" s="108">
        <v>896</v>
      </c>
      <c r="G189" s="108">
        <v>2677</v>
      </c>
      <c r="H189" s="108">
        <v>3506</v>
      </c>
      <c r="I189" s="108">
        <v>2051</v>
      </c>
      <c r="J189" s="108">
        <v>1404</v>
      </c>
      <c r="K189" s="108">
        <v>11584</v>
      </c>
      <c r="L189" s="109">
        <v>34.925143775175208</v>
      </c>
      <c r="M189" s="109">
        <v>29.802789354816177</v>
      </c>
      <c r="N189" s="109">
        <v>89.042485605851454</v>
      </c>
      <c r="O189" s="109">
        <v>116.61671816739455</v>
      </c>
      <c r="P189" s="109">
        <v>68.220447507508908</v>
      </c>
      <c r="Q189" s="109">
        <v>46.699906533662848</v>
      </c>
      <c r="R189" s="109">
        <v>385.30749094440915</v>
      </c>
      <c r="S189" s="110">
        <v>9.0642265193370167E-2</v>
      </c>
      <c r="T189" s="110">
        <v>7.7348066298342538E-2</v>
      </c>
      <c r="U189" s="110">
        <v>0.23109461325966849</v>
      </c>
      <c r="V189" s="110">
        <v>0.30265883977900554</v>
      </c>
      <c r="W189" s="110">
        <v>0.17705455801104972</v>
      </c>
      <c r="X189" s="110">
        <v>0.12120165745856352</v>
      </c>
      <c r="Y189" s="110">
        <v>1</v>
      </c>
    </row>
    <row r="190" spans="1:25" x14ac:dyDescent="0.25">
      <c r="A190" s="107" t="str">
        <f t="shared" si="8"/>
        <v>WalesAll persons60-64</v>
      </c>
      <c r="B190" s="107" t="s">
        <v>3</v>
      </c>
      <c r="C190" s="107" t="s">
        <v>16</v>
      </c>
      <c r="D190" s="107" t="s">
        <v>169</v>
      </c>
      <c r="E190" s="108">
        <v>1729</v>
      </c>
      <c r="F190" s="108">
        <v>1466</v>
      </c>
      <c r="G190" s="108">
        <v>3504</v>
      </c>
      <c r="H190" s="108">
        <v>3755</v>
      </c>
      <c r="I190" s="108">
        <v>2207</v>
      </c>
      <c r="J190" s="108">
        <v>1348</v>
      </c>
      <c r="K190" s="108">
        <v>14009</v>
      </c>
      <c r="L190" s="109">
        <v>57.510070083121839</v>
      </c>
      <c r="M190" s="109">
        <v>48.762153118482715</v>
      </c>
      <c r="N190" s="109">
        <v>116.55019408401326</v>
      </c>
      <c r="O190" s="109">
        <v>124.89896654836467</v>
      </c>
      <c r="P190" s="109">
        <v>73.40932601124922</v>
      </c>
      <c r="Q190" s="109">
        <v>44.837232198986833</v>
      </c>
      <c r="R190" s="109">
        <v>465.96794204421855</v>
      </c>
      <c r="S190" s="110">
        <v>0.12342065814833321</v>
      </c>
      <c r="T190" s="110">
        <v>0.1046470126347348</v>
      </c>
      <c r="U190" s="110">
        <v>0.25012491969448208</v>
      </c>
      <c r="V190" s="110">
        <v>0.268041973017346</v>
      </c>
      <c r="W190" s="110">
        <v>0.15754158041259189</v>
      </c>
      <c r="X190" s="110">
        <v>9.6223856092511953E-2</v>
      </c>
      <c r="Y190" s="110">
        <v>1</v>
      </c>
    </row>
    <row r="191" spans="1:25" x14ac:dyDescent="0.25">
      <c r="A191" s="107" t="str">
        <f t="shared" si="8"/>
        <v>WalesAll persons65-69</v>
      </c>
      <c r="B191" s="107" t="s">
        <v>3</v>
      </c>
      <c r="C191" s="107" t="s">
        <v>16</v>
      </c>
      <c r="D191" s="107" t="s">
        <v>22</v>
      </c>
      <c r="E191" s="108">
        <v>1889</v>
      </c>
      <c r="F191" s="108">
        <v>1482</v>
      </c>
      <c r="G191" s="108">
        <v>3506</v>
      </c>
      <c r="H191" s="108">
        <v>3740</v>
      </c>
      <c r="I191" s="108">
        <v>2048</v>
      </c>
      <c r="J191" s="108">
        <v>1086</v>
      </c>
      <c r="K191" s="108">
        <v>13751</v>
      </c>
      <c r="L191" s="109">
        <v>62.831996753624729</v>
      </c>
      <c r="M191" s="109">
        <v>49.294345785533004</v>
      </c>
      <c r="N191" s="109">
        <v>116.61671816739455</v>
      </c>
      <c r="O191" s="109">
        <v>124.40003592300503</v>
      </c>
      <c r="P191" s="109">
        <v>68.120661382436978</v>
      </c>
      <c r="Q191" s="109">
        <v>36.122577276038356</v>
      </c>
      <c r="R191" s="109">
        <v>457.38633528803268</v>
      </c>
      <c r="S191" s="110">
        <v>0.13737182750345428</v>
      </c>
      <c r="T191" s="110">
        <v>0.10777398007417641</v>
      </c>
      <c r="U191" s="110">
        <v>0.25496327539815283</v>
      </c>
      <c r="V191" s="110">
        <v>0.27198021962039126</v>
      </c>
      <c r="W191" s="110">
        <v>0.14893462293651369</v>
      </c>
      <c r="X191" s="110">
        <v>7.8976074467311461E-2</v>
      </c>
      <c r="Y191" s="110">
        <v>1</v>
      </c>
    </row>
    <row r="192" spans="1:25" x14ac:dyDescent="0.25">
      <c r="A192" s="107" t="str">
        <f t="shared" si="8"/>
        <v>WalesAll persons70-74</v>
      </c>
      <c r="B192" s="107" t="s">
        <v>3</v>
      </c>
      <c r="C192" s="107" t="s">
        <v>16</v>
      </c>
      <c r="D192" s="107" t="s">
        <v>23</v>
      </c>
      <c r="E192" s="108">
        <v>1734</v>
      </c>
      <c r="F192" s="108">
        <v>1324</v>
      </c>
      <c r="G192" s="108">
        <v>3061</v>
      </c>
      <c r="H192" s="108">
        <v>3361</v>
      </c>
      <c r="I192" s="108">
        <v>1582</v>
      </c>
      <c r="J192" s="108">
        <v>633</v>
      </c>
      <c r="K192" s="108">
        <v>11695</v>
      </c>
      <c r="L192" s="109">
        <v>57.676380291575057</v>
      </c>
      <c r="M192" s="109">
        <v>44.038943198411403</v>
      </c>
      <c r="N192" s="109">
        <v>101.81510961505839</v>
      </c>
      <c r="O192" s="109">
        <v>111.7937221222513</v>
      </c>
      <c r="P192" s="109">
        <v>52.620549954597315</v>
      </c>
      <c r="Q192" s="109">
        <v>21.054872390177056</v>
      </c>
      <c r="R192" s="109">
        <v>388.99957757207056</v>
      </c>
      <c r="S192" s="110">
        <v>0.14826849080803761</v>
      </c>
      <c r="T192" s="110">
        <v>0.11321077383497219</v>
      </c>
      <c r="U192" s="110">
        <v>0.26173578452330054</v>
      </c>
      <c r="V192" s="110">
        <v>0.28738777255237274</v>
      </c>
      <c r="W192" s="110">
        <v>0.13527148353997434</v>
      </c>
      <c r="X192" s="110">
        <v>5.4125694741342455E-2</v>
      </c>
      <c r="Y192" s="110">
        <v>1</v>
      </c>
    </row>
    <row r="193" spans="1:25" x14ac:dyDescent="0.25">
      <c r="A193" s="107" t="str">
        <f t="shared" si="8"/>
        <v>WalesAll persons75-79</v>
      </c>
      <c r="B193" s="107" t="s">
        <v>3</v>
      </c>
      <c r="C193" s="107" t="s">
        <v>16</v>
      </c>
      <c r="D193" s="107" t="s">
        <v>170</v>
      </c>
      <c r="E193" s="108">
        <v>1447</v>
      </c>
      <c r="F193" s="108">
        <v>1133</v>
      </c>
      <c r="G193" s="108">
        <v>2554</v>
      </c>
      <c r="H193" s="108">
        <v>2365</v>
      </c>
      <c r="I193" s="108">
        <v>922</v>
      </c>
      <c r="J193" s="108">
        <v>234</v>
      </c>
      <c r="K193" s="108">
        <v>8655</v>
      </c>
      <c r="L193" s="109">
        <v>48.130174326360503</v>
      </c>
      <c r="M193" s="109">
        <v>37.685893235498582</v>
      </c>
      <c r="N193" s="109">
        <v>84.951254477902367</v>
      </c>
      <c r="O193" s="109">
        <v>78.664728598370829</v>
      </c>
      <c r="P193" s="109">
        <v>30.667602438772896</v>
      </c>
      <c r="Q193" s="109">
        <v>7.7833177556104749</v>
      </c>
      <c r="R193" s="109">
        <v>287.88297083251564</v>
      </c>
      <c r="S193" s="110">
        <v>0.16718659734257654</v>
      </c>
      <c r="T193" s="110">
        <v>0.13090699017908725</v>
      </c>
      <c r="U193" s="110">
        <v>0.29508954361640671</v>
      </c>
      <c r="V193" s="110">
        <v>0.2732524552281918</v>
      </c>
      <c r="W193" s="110">
        <v>0.10652801848642403</v>
      </c>
      <c r="X193" s="110">
        <v>2.703639514731369E-2</v>
      </c>
      <c r="Y193" s="110">
        <v>1</v>
      </c>
    </row>
    <row r="194" spans="1:25" x14ac:dyDescent="0.25">
      <c r="A194" s="107" t="str">
        <f t="shared" si="8"/>
        <v>WalesAll persons80-84</v>
      </c>
      <c r="B194" s="107" t="s">
        <v>3</v>
      </c>
      <c r="C194" s="107" t="s">
        <v>16</v>
      </c>
      <c r="D194" s="107" t="s">
        <v>171</v>
      </c>
      <c r="E194" s="108">
        <v>1090</v>
      </c>
      <c r="F194" s="108">
        <v>731</v>
      </c>
      <c r="G194" s="108">
        <v>1580</v>
      </c>
      <c r="H194" s="108">
        <v>1246</v>
      </c>
      <c r="I194" s="108">
        <v>295</v>
      </c>
      <c r="J194" s="108">
        <v>60</v>
      </c>
      <c r="K194" s="108">
        <v>5002</v>
      </c>
      <c r="L194" s="109">
        <v>36.255625442800927</v>
      </c>
      <c r="M194" s="109">
        <v>24.314552475860072</v>
      </c>
      <c r="N194" s="109">
        <v>52.554025871216034</v>
      </c>
      <c r="O194" s="109">
        <v>41.444503946541246</v>
      </c>
      <c r="P194" s="109">
        <v>9.8123022987397022</v>
      </c>
      <c r="Q194" s="109">
        <v>1.9957225014385833</v>
      </c>
      <c r="R194" s="109">
        <v>166.37673253659656</v>
      </c>
      <c r="S194" s="110">
        <v>0.21791283486605356</v>
      </c>
      <c r="T194" s="110">
        <v>0.14614154338264693</v>
      </c>
      <c r="U194" s="110">
        <v>0.31587365053978411</v>
      </c>
      <c r="V194" s="110">
        <v>0.24910035985605758</v>
      </c>
      <c r="W194" s="110">
        <v>5.8976409436225515E-2</v>
      </c>
      <c r="X194" s="110">
        <v>1.1995201919232307E-2</v>
      </c>
      <c r="Y194" s="110">
        <v>1</v>
      </c>
    </row>
    <row r="195" spans="1:25" x14ac:dyDescent="0.25">
      <c r="A195" s="107" t="str">
        <f>B195&amp;C195&amp;D195</f>
        <v>WalesAll persons85+</v>
      </c>
      <c r="B195" s="107" t="s">
        <v>3</v>
      </c>
      <c r="C195" s="107" t="s">
        <v>16</v>
      </c>
      <c r="D195" s="107" t="s">
        <v>172</v>
      </c>
      <c r="E195" s="108">
        <v>834</v>
      </c>
      <c r="F195" s="108">
        <v>476</v>
      </c>
      <c r="G195" s="108">
        <v>823</v>
      </c>
      <c r="H195" s="108">
        <v>368</v>
      </c>
      <c r="I195" s="108">
        <v>51</v>
      </c>
      <c r="J195" s="108">
        <v>20</v>
      </c>
      <c r="K195" s="108">
        <v>2572</v>
      </c>
      <c r="L195" s="109">
        <v>27.740542769996306</v>
      </c>
      <c r="M195" s="109">
        <v>15.832731844746094</v>
      </c>
      <c r="N195" s="109">
        <v>27.374660311399236</v>
      </c>
      <c r="O195" s="109">
        <v>12.240431342156645</v>
      </c>
      <c r="P195" s="109">
        <v>1.6963641262227958</v>
      </c>
      <c r="Q195" s="109">
        <v>0.66524083381286114</v>
      </c>
      <c r="R195" s="109">
        <v>85.549971228333945</v>
      </c>
      <c r="S195" s="110">
        <v>0.3242612752721617</v>
      </c>
      <c r="T195" s="110">
        <v>0.18506998444790046</v>
      </c>
      <c r="U195" s="110">
        <v>0.31998444790046654</v>
      </c>
      <c r="V195" s="110">
        <v>0.14307931570762053</v>
      </c>
      <c r="W195" s="110">
        <v>1.9828926905132192E-2</v>
      </c>
      <c r="X195" s="110">
        <v>7.7760497667185065E-3</v>
      </c>
      <c r="Y195" s="110">
        <v>1</v>
      </c>
    </row>
    <row r="196" spans="1:25" x14ac:dyDescent="0.25">
      <c r="A196" s="107" t="str">
        <f>B196&amp;C196&amp;D196</f>
        <v>WalesAll personsTotal</v>
      </c>
      <c r="B196" s="107" t="s">
        <v>3</v>
      </c>
      <c r="C196" s="107" t="s">
        <v>16</v>
      </c>
      <c r="D196" s="107" t="s">
        <v>6</v>
      </c>
      <c r="E196" s="108">
        <v>12139</v>
      </c>
      <c r="F196" s="108">
        <v>9538</v>
      </c>
      <c r="G196" s="108">
        <v>23096</v>
      </c>
      <c r="H196" s="108">
        <v>25845</v>
      </c>
      <c r="I196" s="108">
        <v>15440</v>
      </c>
      <c r="J196" s="108">
        <v>9573</v>
      </c>
      <c r="K196" s="108">
        <v>95631</v>
      </c>
      <c r="L196" s="109">
        <v>403.76792408271598</v>
      </c>
      <c r="M196" s="109">
        <v>317.25335364535346</v>
      </c>
      <c r="N196" s="109">
        <v>768.220114887092</v>
      </c>
      <c r="O196" s="109">
        <v>859.65746749466985</v>
      </c>
      <c r="P196" s="109">
        <v>513.56592370352882</v>
      </c>
      <c r="Q196" s="109">
        <v>318.41752510452596</v>
      </c>
      <c r="R196" s="109">
        <v>3180.8823089178859</v>
      </c>
      <c r="S196" s="110">
        <v>0.1269358262488105</v>
      </c>
      <c r="T196" s="110">
        <v>9.9737532808398949E-2</v>
      </c>
      <c r="U196" s="110">
        <v>0.24151164371385847</v>
      </c>
      <c r="V196" s="110">
        <v>0.27025755246729621</v>
      </c>
      <c r="W196" s="110">
        <v>0.1614539218454267</v>
      </c>
      <c r="X196" s="110">
        <v>0.10010352291620918</v>
      </c>
      <c r="Y196" s="110">
        <v>1</v>
      </c>
    </row>
    <row r="197" spans="1:25" x14ac:dyDescent="0.25">
      <c r="A197" s="107" t="str">
        <f t="shared" ref="A197:A244" si="12">B197&amp;C197&amp;D197</f>
        <v>UKMale0-14</v>
      </c>
      <c r="B197" s="107" t="s">
        <v>26</v>
      </c>
      <c r="C197" s="107" t="s">
        <v>14</v>
      </c>
      <c r="D197" s="107" t="s">
        <v>18</v>
      </c>
      <c r="E197" s="108">
        <v>764</v>
      </c>
      <c r="F197" s="108">
        <v>708</v>
      </c>
      <c r="G197" s="108">
        <v>1996</v>
      </c>
      <c r="H197" s="108">
        <v>3055</v>
      </c>
      <c r="I197" s="108">
        <v>2880</v>
      </c>
      <c r="J197" s="108">
        <v>2610</v>
      </c>
      <c r="K197" s="108">
        <v>12013</v>
      </c>
      <c r="L197" s="109">
        <v>2.4932078035837839</v>
      </c>
      <c r="M197" s="109">
        <v>2.3104595876142922</v>
      </c>
      <c r="N197" s="109">
        <v>6.5136685549126092</v>
      </c>
      <c r="O197" s="109">
        <v>9.9695678533356809</v>
      </c>
      <c r="P197" s="109">
        <v>9.3984796784310181</v>
      </c>
      <c r="Q197" s="109">
        <v>8.5173722085781094</v>
      </c>
      <c r="R197" s="109">
        <v>39.202755686455497</v>
      </c>
      <c r="S197" s="110">
        <v>6.3597769083492878E-2</v>
      </c>
      <c r="T197" s="110">
        <v>5.8936152501456757E-2</v>
      </c>
      <c r="U197" s="110">
        <v>0.16615333388828771</v>
      </c>
      <c r="V197" s="110">
        <v>0.25430783318072087</v>
      </c>
      <c r="W197" s="110">
        <v>0.23974028136185796</v>
      </c>
      <c r="X197" s="110">
        <v>0.21726462998418375</v>
      </c>
      <c r="Y197" s="110">
        <v>1</v>
      </c>
    </row>
    <row r="198" spans="1:25" x14ac:dyDescent="0.25">
      <c r="A198" s="107" t="str">
        <f t="shared" si="12"/>
        <v>UKMale15-24</v>
      </c>
      <c r="B198" s="107" t="s">
        <v>26</v>
      </c>
      <c r="C198" s="107" t="s">
        <v>14</v>
      </c>
      <c r="D198" s="107" t="s">
        <v>19</v>
      </c>
      <c r="E198" s="108">
        <v>1029</v>
      </c>
      <c r="F198" s="108">
        <v>945</v>
      </c>
      <c r="G198" s="108">
        <v>2573</v>
      </c>
      <c r="H198" s="108">
        <v>3653</v>
      </c>
      <c r="I198" s="108">
        <v>3014</v>
      </c>
      <c r="J198" s="108">
        <v>2794</v>
      </c>
      <c r="K198" s="108">
        <v>14008</v>
      </c>
      <c r="L198" s="109">
        <v>3.3579984684394155</v>
      </c>
      <c r="M198" s="109">
        <v>3.0838761444851777</v>
      </c>
      <c r="N198" s="109">
        <v>8.396627851598268</v>
      </c>
      <c r="O198" s="109">
        <v>11.921057731009899</v>
      </c>
      <c r="P198" s="109">
        <v>9.8357700523580167</v>
      </c>
      <c r="Q198" s="109">
        <v>9.1178306324778688</v>
      </c>
      <c r="R198" s="109">
        <v>45.713160880368648</v>
      </c>
      <c r="S198" s="110">
        <v>7.3458023986293544E-2</v>
      </c>
      <c r="T198" s="110">
        <v>6.746145059965733E-2</v>
      </c>
      <c r="U198" s="110">
        <v>0.18368075385494004</v>
      </c>
      <c r="V198" s="110">
        <v>0.26077955454026269</v>
      </c>
      <c r="W198" s="110">
        <v>0.21516276413478011</v>
      </c>
      <c r="X198" s="110">
        <v>0.19945745288406622</v>
      </c>
      <c r="Y198" s="110">
        <v>1</v>
      </c>
    </row>
    <row r="199" spans="1:25" x14ac:dyDescent="0.25">
      <c r="A199" s="107" t="str">
        <f t="shared" si="12"/>
        <v>UKMale25-29</v>
      </c>
      <c r="B199" s="107" t="s">
        <v>26</v>
      </c>
      <c r="C199" s="107" t="s">
        <v>14</v>
      </c>
      <c r="D199" s="107" t="s">
        <v>162</v>
      </c>
      <c r="E199" s="108">
        <v>961</v>
      </c>
      <c r="F199" s="108">
        <v>856</v>
      </c>
      <c r="G199" s="108">
        <v>2396</v>
      </c>
      <c r="H199" s="108">
        <v>3087</v>
      </c>
      <c r="I199" s="108">
        <v>3168</v>
      </c>
      <c r="J199" s="108">
        <v>2878</v>
      </c>
      <c r="K199" s="108">
        <v>13346</v>
      </c>
      <c r="L199" s="109">
        <v>3.136089920476461</v>
      </c>
      <c r="M199" s="109">
        <v>2.7934370155336636</v>
      </c>
      <c r="N199" s="109">
        <v>7.8190129546946938</v>
      </c>
      <c r="O199" s="109">
        <v>10.073995405318247</v>
      </c>
      <c r="P199" s="109">
        <v>10.338327646274118</v>
      </c>
      <c r="Q199" s="109">
        <v>9.3919529564321067</v>
      </c>
      <c r="R199" s="109">
        <v>43.552815898729293</v>
      </c>
      <c r="S199" s="110">
        <v>7.200659373595085E-2</v>
      </c>
      <c r="T199" s="110">
        <v>6.4139067885508771E-2</v>
      </c>
      <c r="U199" s="110">
        <v>0.17952944702532594</v>
      </c>
      <c r="V199" s="110">
        <v>0.23130526000299714</v>
      </c>
      <c r="W199" s="110">
        <v>0.23737449423048101</v>
      </c>
      <c r="X199" s="110">
        <v>0.21564513711973624</v>
      </c>
      <c r="Y199" s="110">
        <v>1</v>
      </c>
    </row>
    <row r="200" spans="1:25" x14ac:dyDescent="0.25">
      <c r="A200" s="107" t="str">
        <f t="shared" si="12"/>
        <v>UKMale30-34</v>
      </c>
      <c r="B200" s="107" t="s">
        <v>26</v>
      </c>
      <c r="C200" s="107" t="s">
        <v>14</v>
      </c>
      <c r="D200" s="107" t="s">
        <v>163</v>
      </c>
      <c r="E200" s="108">
        <v>1174</v>
      </c>
      <c r="F200" s="108">
        <v>1047</v>
      </c>
      <c r="G200" s="108">
        <v>2737</v>
      </c>
      <c r="H200" s="108">
        <v>4270</v>
      </c>
      <c r="I200" s="108">
        <v>4093</v>
      </c>
      <c r="J200" s="108">
        <v>3305</v>
      </c>
      <c r="K200" s="108">
        <v>16626</v>
      </c>
      <c r="L200" s="109">
        <v>3.8311858133604222</v>
      </c>
      <c r="M200" s="109">
        <v>3.4167389664296097</v>
      </c>
      <c r="N200" s="109">
        <v>8.9318190555089227</v>
      </c>
      <c r="O200" s="109">
        <v>13.934551467673767</v>
      </c>
      <c r="P200" s="109">
        <v>13.356936570770193</v>
      </c>
      <c r="Q200" s="109">
        <v>10.785408103199483</v>
      </c>
      <c r="R200" s="109">
        <v>54.256639976942388</v>
      </c>
      <c r="S200" s="110">
        <v>7.0612293997353553E-2</v>
      </c>
      <c r="T200" s="110">
        <v>6.2973655719956709E-2</v>
      </c>
      <c r="U200" s="110">
        <v>0.16462167689161558</v>
      </c>
      <c r="V200" s="110">
        <v>0.25682665704318541</v>
      </c>
      <c r="W200" s="110">
        <v>0.24618068086130163</v>
      </c>
      <c r="X200" s="110">
        <v>0.1987850354865873</v>
      </c>
      <c r="Y200" s="110">
        <v>1</v>
      </c>
    </row>
    <row r="201" spans="1:25" x14ac:dyDescent="0.25">
      <c r="A201" s="107" t="str">
        <f t="shared" si="12"/>
        <v>UKMale35-39</v>
      </c>
      <c r="B201" s="107" t="s">
        <v>26</v>
      </c>
      <c r="C201" s="107" t="s">
        <v>14</v>
      </c>
      <c r="D201" s="107" t="s">
        <v>164</v>
      </c>
      <c r="E201" s="108">
        <v>1543</v>
      </c>
      <c r="F201" s="108">
        <v>1384</v>
      </c>
      <c r="G201" s="108">
        <v>3830</v>
      </c>
      <c r="H201" s="108">
        <v>5475</v>
      </c>
      <c r="I201" s="108">
        <v>4735</v>
      </c>
      <c r="J201" s="108">
        <v>3281</v>
      </c>
      <c r="K201" s="108">
        <v>20248</v>
      </c>
      <c r="L201" s="109">
        <v>5.0353660221593959</v>
      </c>
      <c r="M201" s="109">
        <v>4.5164916232460168</v>
      </c>
      <c r="N201" s="109">
        <v>12.49867262791347</v>
      </c>
      <c r="O201" s="109">
        <v>17.8669014720173</v>
      </c>
      <c r="P201" s="109">
        <v>15.45201433242044</v>
      </c>
      <c r="Q201" s="109">
        <v>10.707087439212559</v>
      </c>
      <c r="R201" s="109">
        <v>66.076533516969178</v>
      </c>
      <c r="S201" s="110">
        <v>7.6205057289608857E-2</v>
      </c>
      <c r="T201" s="110">
        <v>6.835242986961676E-2</v>
      </c>
      <c r="U201" s="110">
        <v>0.18915448439352034</v>
      </c>
      <c r="V201" s="110">
        <v>0.27039707625444492</v>
      </c>
      <c r="W201" s="110">
        <v>0.23385025681548796</v>
      </c>
      <c r="X201" s="110">
        <v>0.16204069537732124</v>
      </c>
      <c r="Y201" s="110">
        <v>1</v>
      </c>
    </row>
    <row r="202" spans="1:25" x14ac:dyDescent="0.25">
      <c r="A202" s="107" t="str">
        <f t="shared" si="12"/>
        <v>UKMale40-44</v>
      </c>
      <c r="B202" s="107" t="s">
        <v>26</v>
      </c>
      <c r="C202" s="107" t="s">
        <v>14</v>
      </c>
      <c r="D202" s="107" t="s">
        <v>165</v>
      </c>
      <c r="E202" s="108">
        <v>2369</v>
      </c>
      <c r="F202" s="108">
        <v>2060</v>
      </c>
      <c r="G202" s="108">
        <v>5315</v>
      </c>
      <c r="H202" s="108">
        <v>6752</v>
      </c>
      <c r="I202" s="108">
        <v>4857</v>
      </c>
      <c r="J202" s="108">
        <v>3789</v>
      </c>
      <c r="K202" s="108">
        <v>25142</v>
      </c>
      <c r="L202" s="109">
        <v>7.730902207709403</v>
      </c>
      <c r="M202" s="109">
        <v>6.7225236588777415</v>
      </c>
      <c r="N202" s="109">
        <v>17.344763712104466</v>
      </c>
      <c r="O202" s="109">
        <v>22.034213468321607</v>
      </c>
      <c r="P202" s="109">
        <v>15.850144374353976</v>
      </c>
      <c r="Q202" s="109">
        <v>12.364874826935809</v>
      </c>
      <c r="R202" s="109">
        <v>82.047422248303008</v>
      </c>
      <c r="S202" s="110">
        <v>9.4224803118288111E-2</v>
      </c>
      <c r="T202" s="110">
        <v>8.193461140720705E-2</v>
      </c>
      <c r="U202" s="110">
        <v>0.21139925224723571</v>
      </c>
      <c r="V202" s="110">
        <v>0.26855460981624368</v>
      </c>
      <c r="W202" s="110">
        <v>0.19318272213825469</v>
      </c>
      <c r="X202" s="110">
        <v>0.15070400127277067</v>
      </c>
      <c r="Y202" s="110">
        <v>1</v>
      </c>
    </row>
    <row r="203" spans="1:25" x14ac:dyDescent="0.25">
      <c r="A203" s="107" t="str">
        <f t="shared" si="12"/>
        <v>UKMale45-49</v>
      </c>
      <c r="B203" s="107" t="s">
        <v>26</v>
      </c>
      <c r="C203" s="107" t="s">
        <v>14</v>
      </c>
      <c r="D203" s="107" t="s">
        <v>166</v>
      </c>
      <c r="E203" s="108">
        <v>3739</v>
      </c>
      <c r="F203" s="108">
        <v>3017</v>
      </c>
      <c r="G203" s="108">
        <v>7001</v>
      </c>
      <c r="H203" s="108">
        <v>8584</v>
      </c>
      <c r="I203" s="108">
        <v>6513</v>
      </c>
      <c r="J203" s="108">
        <v>5086</v>
      </c>
      <c r="K203" s="108">
        <v>33940</v>
      </c>
      <c r="L203" s="109">
        <v>12.201706776963047</v>
      </c>
      <c r="M203" s="109">
        <v>9.8455601353563829</v>
      </c>
      <c r="N203" s="109">
        <v>22.846790357185959</v>
      </c>
      <c r="O203" s="109">
        <v>28.012690819323563</v>
      </c>
      <c r="P203" s="109">
        <v>21.254270189451812</v>
      </c>
      <c r="Q203" s="109">
        <v>16.59745404322922</v>
      </c>
      <c r="R203" s="109">
        <v>110.75847232150998</v>
      </c>
      <c r="S203" s="110">
        <v>0.11016499705362404</v>
      </c>
      <c r="T203" s="110">
        <v>8.8892162639952865E-2</v>
      </c>
      <c r="U203" s="110">
        <v>0.20627578078962877</v>
      </c>
      <c r="V203" s="110">
        <v>0.25291691219799645</v>
      </c>
      <c r="W203" s="110">
        <v>0.19189746611667649</v>
      </c>
      <c r="X203" s="110">
        <v>0.14985268120212139</v>
      </c>
      <c r="Y203" s="110">
        <v>1</v>
      </c>
    </row>
    <row r="204" spans="1:25" x14ac:dyDescent="0.25">
      <c r="A204" s="107" t="str">
        <f t="shared" si="12"/>
        <v>UKMale50-54</v>
      </c>
      <c r="B204" s="107" t="s">
        <v>26</v>
      </c>
      <c r="C204" s="107" t="s">
        <v>14</v>
      </c>
      <c r="D204" s="107" t="s">
        <v>167</v>
      </c>
      <c r="E204" s="108">
        <v>5981</v>
      </c>
      <c r="F204" s="108">
        <v>4865</v>
      </c>
      <c r="G204" s="108">
        <v>11054</v>
      </c>
      <c r="H204" s="108">
        <v>13672</v>
      </c>
      <c r="I204" s="108">
        <v>9803</v>
      </c>
      <c r="J204" s="108">
        <v>5638</v>
      </c>
      <c r="K204" s="108">
        <v>51013</v>
      </c>
      <c r="L204" s="109">
        <v>19.518162137741637</v>
      </c>
      <c r="M204" s="109">
        <v>15.876251262349617</v>
      </c>
      <c r="N204" s="109">
        <v>36.073192487977941</v>
      </c>
      <c r="O204" s="109">
        <v>44.616671584551696</v>
      </c>
      <c r="P204" s="109">
        <v>31.990727877659467</v>
      </c>
      <c r="Q204" s="109">
        <v>18.398829314928498</v>
      </c>
      <c r="R204" s="109">
        <v>166.47383466520887</v>
      </c>
      <c r="S204" s="110">
        <v>0.11724462391939308</v>
      </c>
      <c r="T204" s="110">
        <v>9.5367847411444134E-2</v>
      </c>
      <c r="U204" s="110">
        <v>0.21668986336816104</v>
      </c>
      <c r="V204" s="110">
        <v>0.26801011506870798</v>
      </c>
      <c r="W204" s="110">
        <v>0.19216670260521826</v>
      </c>
      <c r="X204" s="110">
        <v>0.11052084762707544</v>
      </c>
      <c r="Y204" s="110">
        <v>1</v>
      </c>
    </row>
    <row r="205" spans="1:25" x14ac:dyDescent="0.25">
      <c r="A205" s="107" t="str">
        <f t="shared" si="12"/>
        <v>UKMale55-59</v>
      </c>
      <c r="B205" s="107" t="s">
        <v>26</v>
      </c>
      <c r="C205" s="107" t="s">
        <v>14</v>
      </c>
      <c r="D205" s="107" t="s">
        <v>168</v>
      </c>
      <c r="E205" s="108">
        <v>9671</v>
      </c>
      <c r="F205" s="108">
        <v>8055</v>
      </c>
      <c r="G205" s="108">
        <v>20349</v>
      </c>
      <c r="H205" s="108">
        <v>24592</v>
      </c>
      <c r="I205" s="108">
        <v>12524</v>
      </c>
      <c r="J205" s="108">
        <v>7241</v>
      </c>
      <c r="K205" s="108">
        <v>82432</v>
      </c>
      <c r="L205" s="109">
        <v>31.559964225731381</v>
      </c>
      <c r="M205" s="109">
        <v>26.286372850611752</v>
      </c>
      <c r="N205" s="109">
        <v>66.406132977914154</v>
      </c>
      <c r="O205" s="109">
        <v>80.252573698602632</v>
      </c>
      <c r="P205" s="109">
        <v>40.870333157177107</v>
      </c>
      <c r="Q205" s="109">
        <v>23.629996997055208</v>
      </c>
      <c r="R205" s="109">
        <v>269.00537390709223</v>
      </c>
      <c r="S205" s="110">
        <v>0.11732094332298137</v>
      </c>
      <c r="T205" s="110">
        <v>9.7716906055900624E-2</v>
      </c>
      <c r="U205" s="110">
        <v>0.24685801630434781</v>
      </c>
      <c r="V205" s="110">
        <v>0.29833074534161491</v>
      </c>
      <c r="W205" s="110">
        <v>0.15193128881987578</v>
      </c>
      <c r="X205" s="110">
        <v>8.7842100155279504E-2</v>
      </c>
      <c r="Y205" s="110">
        <v>1</v>
      </c>
    </row>
    <row r="206" spans="1:25" x14ac:dyDescent="0.25">
      <c r="A206" s="107" t="str">
        <f t="shared" si="12"/>
        <v>UKMale60-64</v>
      </c>
      <c r="B206" s="107" t="s">
        <v>26</v>
      </c>
      <c r="C206" s="107" t="s">
        <v>14</v>
      </c>
      <c r="D206" s="107" t="s">
        <v>169</v>
      </c>
      <c r="E206" s="108">
        <v>16866</v>
      </c>
      <c r="F206" s="108">
        <v>13618</v>
      </c>
      <c r="G206" s="108">
        <v>30316</v>
      </c>
      <c r="H206" s="108">
        <v>30850</v>
      </c>
      <c r="I206" s="108">
        <v>16933</v>
      </c>
      <c r="J206" s="108">
        <v>8291</v>
      </c>
      <c r="K206" s="108">
        <v>116874</v>
      </c>
      <c r="L206" s="109">
        <v>55.039846616811651</v>
      </c>
      <c r="M206" s="109">
        <v>44.440450090581109</v>
      </c>
      <c r="N206" s="109">
        <v>98.932052059484278</v>
      </c>
      <c r="O206" s="109">
        <v>100.67468683319336</v>
      </c>
      <c r="P206" s="109">
        <v>55.258491803775144</v>
      </c>
      <c r="Q206" s="109">
        <v>27.056526046483185</v>
      </c>
      <c r="R206" s="109">
        <v>381.40205345032876</v>
      </c>
      <c r="S206" s="110">
        <v>0.14430925612197751</v>
      </c>
      <c r="T206" s="110">
        <v>0.1165186440097883</v>
      </c>
      <c r="U206" s="110">
        <v>0.25939045467768707</v>
      </c>
      <c r="V206" s="110">
        <v>0.26395947772815165</v>
      </c>
      <c r="W206" s="110">
        <v>0.1448825230590208</v>
      </c>
      <c r="X206" s="110">
        <v>7.093964440337458E-2</v>
      </c>
      <c r="Y206" s="110">
        <v>1</v>
      </c>
    </row>
    <row r="207" spans="1:25" x14ac:dyDescent="0.25">
      <c r="A207" s="107" t="str">
        <f t="shared" si="12"/>
        <v>UKMale65-69</v>
      </c>
      <c r="B207" s="107" t="s">
        <v>26</v>
      </c>
      <c r="C207" s="107" t="s">
        <v>14</v>
      </c>
      <c r="D207" s="107" t="s">
        <v>22</v>
      </c>
      <c r="E207" s="108">
        <v>19281</v>
      </c>
      <c r="F207" s="108">
        <v>15249</v>
      </c>
      <c r="G207" s="108">
        <v>33762</v>
      </c>
      <c r="H207" s="108">
        <v>37880</v>
      </c>
      <c r="I207" s="108">
        <v>18540</v>
      </c>
      <c r="J207" s="108">
        <v>7680</v>
      </c>
      <c r="K207" s="108">
        <v>132392</v>
      </c>
      <c r="L207" s="109">
        <v>62.920863430495992</v>
      </c>
      <c r="M207" s="109">
        <v>49.762991880692567</v>
      </c>
      <c r="N207" s="109">
        <v>110.17759406360696</v>
      </c>
      <c r="O207" s="109">
        <v>123.61611465936352</v>
      </c>
      <c r="P207" s="109">
        <v>60.50271292989968</v>
      </c>
      <c r="Q207" s="109">
        <v>25.062612475816046</v>
      </c>
      <c r="R207" s="109">
        <v>432.04288943987473</v>
      </c>
      <c r="S207" s="110">
        <v>0.14563568795697626</v>
      </c>
      <c r="T207" s="110">
        <v>0.11518067556952083</v>
      </c>
      <c r="U207" s="110">
        <v>0.25501540878602941</v>
      </c>
      <c r="V207" s="110">
        <v>0.28612000725119341</v>
      </c>
      <c r="W207" s="110">
        <v>0.14003867303160314</v>
      </c>
      <c r="X207" s="110">
        <v>5.8009547404677023E-2</v>
      </c>
      <c r="Y207" s="110">
        <v>1</v>
      </c>
    </row>
    <row r="208" spans="1:25" x14ac:dyDescent="0.25">
      <c r="A208" s="107" t="str">
        <f t="shared" si="12"/>
        <v>UKMale70-74</v>
      </c>
      <c r="B208" s="107" t="s">
        <v>26</v>
      </c>
      <c r="C208" s="107" t="s">
        <v>14</v>
      </c>
      <c r="D208" s="107" t="s">
        <v>23</v>
      </c>
      <c r="E208" s="108">
        <v>19394</v>
      </c>
      <c r="F208" s="108">
        <v>14974</v>
      </c>
      <c r="G208" s="108">
        <v>32683</v>
      </c>
      <c r="H208" s="108">
        <v>33824</v>
      </c>
      <c r="I208" s="108">
        <v>14536</v>
      </c>
      <c r="J208" s="108">
        <v>4814</v>
      </c>
      <c r="K208" s="108">
        <v>120225</v>
      </c>
      <c r="L208" s="109">
        <v>63.289623223434425</v>
      </c>
      <c r="M208" s="109">
        <v>48.865567605842379</v>
      </c>
      <c r="N208" s="109">
        <v>106.65642754519477</v>
      </c>
      <c r="O208" s="109">
        <v>110.37992244557317</v>
      </c>
      <c r="P208" s="109">
        <v>47.436215488080997</v>
      </c>
      <c r="Q208" s="109">
        <v>15.709819851377402</v>
      </c>
      <c r="R208" s="109">
        <v>392.33757615950316</v>
      </c>
      <c r="S208" s="110">
        <v>0.16131420253690995</v>
      </c>
      <c r="T208" s="110">
        <v>0.12454980245373258</v>
      </c>
      <c r="U208" s="110">
        <v>0.27184861717612807</v>
      </c>
      <c r="V208" s="110">
        <v>0.28133915574963608</v>
      </c>
      <c r="W208" s="110">
        <v>0.12090663339571636</v>
      </c>
      <c r="X208" s="110">
        <v>4.0041588687876897E-2</v>
      </c>
      <c r="Y208" s="110">
        <v>1</v>
      </c>
    </row>
    <row r="209" spans="1:25" x14ac:dyDescent="0.25">
      <c r="A209" s="107" t="str">
        <f t="shared" si="12"/>
        <v>UKMale75-79</v>
      </c>
      <c r="B209" s="107" t="s">
        <v>26</v>
      </c>
      <c r="C209" s="107" t="s">
        <v>14</v>
      </c>
      <c r="D209" s="107" t="s">
        <v>170</v>
      </c>
      <c r="E209" s="108">
        <v>16710</v>
      </c>
      <c r="F209" s="108">
        <v>12412</v>
      </c>
      <c r="G209" s="108">
        <v>26111</v>
      </c>
      <c r="H209" s="108">
        <v>23006</v>
      </c>
      <c r="I209" s="108">
        <v>7706</v>
      </c>
      <c r="J209" s="108">
        <v>1666</v>
      </c>
      <c r="K209" s="108">
        <v>87611</v>
      </c>
      <c r="L209" s="109">
        <v>54.530762300896633</v>
      </c>
      <c r="M209" s="109">
        <v>40.504836725238121</v>
      </c>
      <c r="N209" s="109">
        <v>85.209619056775097</v>
      </c>
      <c r="O209" s="109">
        <v>75.076883153466667</v>
      </c>
      <c r="P209" s="109">
        <v>25.147459861801881</v>
      </c>
      <c r="Q209" s="109">
        <v>5.4367594250923874</v>
      </c>
      <c r="R209" s="109">
        <v>285.90632052327078</v>
      </c>
      <c r="S209" s="110">
        <v>0.19072947460935272</v>
      </c>
      <c r="T209" s="110">
        <v>0.14167170789056169</v>
      </c>
      <c r="U209" s="110">
        <v>0.29803335197635</v>
      </c>
      <c r="V209" s="110">
        <v>0.26259259682003405</v>
      </c>
      <c r="W209" s="110">
        <v>8.7956991701955228E-2</v>
      </c>
      <c r="X209" s="110">
        <v>1.9015877001746357E-2</v>
      </c>
      <c r="Y209" s="110">
        <v>1</v>
      </c>
    </row>
    <row r="210" spans="1:25" x14ac:dyDescent="0.25">
      <c r="A210" s="107" t="str">
        <f t="shared" si="12"/>
        <v>UKMale80-84</v>
      </c>
      <c r="B210" s="107" t="s">
        <v>26</v>
      </c>
      <c r="C210" s="107" t="s">
        <v>14</v>
      </c>
      <c r="D210" s="107" t="s">
        <v>171</v>
      </c>
      <c r="E210" s="108">
        <v>10908</v>
      </c>
      <c r="F210" s="108">
        <v>7347</v>
      </c>
      <c r="G210" s="108">
        <v>13648</v>
      </c>
      <c r="H210" s="108">
        <v>9782</v>
      </c>
      <c r="I210" s="108">
        <v>1844</v>
      </c>
      <c r="J210" s="108">
        <v>541</v>
      </c>
      <c r="K210" s="108">
        <v>44070</v>
      </c>
      <c r="L210" s="109">
        <v>35.596741782057478</v>
      </c>
      <c r="M210" s="109">
        <v>23.975913262997462</v>
      </c>
      <c r="N210" s="109">
        <v>44.538350920564767</v>
      </c>
      <c r="O210" s="109">
        <v>31.922197296670905</v>
      </c>
      <c r="P210" s="109">
        <v>6.0176376829954155</v>
      </c>
      <c r="Q210" s="109">
        <v>1.765478300705271</v>
      </c>
      <c r="R210" s="109">
        <v>143.81631924599131</v>
      </c>
      <c r="S210" s="110">
        <v>0.2475153165418652</v>
      </c>
      <c r="T210" s="110">
        <v>0.16671204901293396</v>
      </c>
      <c r="U210" s="110">
        <v>0.30968913092806899</v>
      </c>
      <c r="V210" s="110">
        <v>0.22196505559337415</v>
      </c>
      <c r="W210" s="110">
        <v>4.184252325845246E-2</v>
      </c>
      <c r="X210" s="110">
        <v>1.2275924665305195E-2</v>
      </c>
      <c r="Y210" s="110">
        <v>1</v>
      </c>
    </row>
    <row r="211" spans="1:25" x14ac:dyDescent="0.25">
      <c r="A211" s="107" t="str">
        <f t="shared" si="12"/>
        <v>UKMale85+</v>
      </c>
      <c r="B211" s="107" t="s">
        <v>26</v>
      </c>
      <c r="C211" s="107" t="s">
        <v>14</v>
      </c>
      <c r="D211" s="107" t="s">
        <v>172</v>
      </c>
      <c r="E211" s="108">
        <v>6957</v>
      </c>
      <c r="F211" s="108">
        <v>4023</v>
      </c>
      <c r="G211" s="108">
        <v>5774</v>
      </c>
      <c r="H211" s="108">
        <v>2349</v>
      </c>
      <c r="I211" s="108">
        <v>402</v>
      </c>
      <c r="J211" s="108">
        <v>208</v>
      </c>
      <c r="K211" s="108">
        <v>19713</v>
      </c>
      <c r="L211" s="109">
        <v>22.703202473209927</v>
      </c>
      <c r="M211" s="109">
        <v>13.128501300808328</v>
      </c>
      <c r="N211" s="109">
        <v>18.842646410854407</v>
      </c>
      <c r="O211" s="109">
        <v>7.6656349877202992</v>
      </c>
      <c r="P211" s="109">
        <v>1.3118711217809962</v>
      </c>
      <c r="Q211" s="109">
        <v>0.67877908788668462</v>
      </c>
      <c r="R211" s="109">
        <v>64.330635382260652</v>
      </c>
      <c r="S211" s="110">
        <v>0.35291432049916294</v>
      </c>
      <c r="T211" s="110">
        <v>0.20407852686044739</v>
      </c>
      <c r="U211" s="110">
        <v>0.29290316035103731</v>
      </c>
      <c r="V211" s="110">
        <v>0.11915994521381829</v>
      </c>
      <c r="W211" s="110">
        <v>2.03926343022371E-2</v>
      </c>
      <c r="X211" s="110">
        <v>1.0551412773296808E-2</v>
      </c>
      <c r="Y211" s="110">
        <v>1</v>
      </c>
    </row>
    <row r="212" spans="1:25" x14ac:dyDescent="0.25">
      <c r="A212" s="107" t="str">
        <f t="shared" si="12"/>
        <v>UKMaleTotal</v>
      </c>
      <c r="B212" s="107" t="s">
        <v>26</v>
      </c>
      <c r="C212" s="107" t="s">
        <v>14</v>
      </c>
      <c r="D212" s="107" t="s">
        <v>6</v>
      </c>
      <c r="E212" s="108">
        <v>117347</v>
      </c>
      <c r="F212" s="108">
        <v>90560</v>
      </c>
      <c r="G212" s="108">
        <v>199545</v>
      </c>
      <c r="H212" s="108">
        <v>210831</v>
      </c>
      <c r="I212" s="108">
        <v>111548</v>
      </c>
      <c r="J212" s="108">
        <v>59822</v>
      </c>
      <c r="K212" s="108">
        <v>789653</v>
      </c>
      <c r="L212" s="109">
        <v>382.94562320307102</v>
      </c>
      <c r="M212" s="109">
        <v>295.52997211066423</v>
      </c>
      <c r="N212" s="109">
        <v>651.18737063629078</v>
      </c>
      <c r="O212" s="109">
        <v>688.01766287614237</v>
      </c>
      <c r="P212" s="109">
        <v>364.02139276723022</v>
      </c>
      <c r="Q212" s="109">
        <v>195.22078170940983</v>
      </c>
      <c r="R212" s="109">
        <v>2576.9228033028085</v>
      </c>
      <c r="S212" s="110">
        <v>0.1486057800071677</v>
      </c>
      <c r="T212" s="110">
        <v>0.11468328493654809</v>
      </c>
      <c r="U212" s="110">
        <v>0.25269960349672577</v>
      </c>
      <c r="V212" s="110">
        <v>0.26699195722678193</v>
      </c>
      <c r="W212" s="110">
        <v>0.14126204801349451</v>
      </c>
      <c r="X212" s="110">
        <v>7.5757326319282017E-2</v>
      </c>
      <c r="Y212" s="110">
        <v>1</v>
      </c>
    </row>
    <row r="213" spans="1:25" x14ac:dyDescent="0.25">
      <c r="A213" s="107" t="str">
        <f t="shared" si="12"/>
        <v>UKFemale0-14</v>
      </c>
      <c r="B213" s="107" t="s">
        <v>26</v>
      </c>
      <c r="C213" s="107" t="s">
        <v>15</v>
      </c>
      <c r="D213" s="107" t="s">
        <v>18</v>
      </c>
      <c r="E213" s="108">
        <v>593</v>
      </c>
      <c r="F213" s="108">
        <v>598</v>
      </c>
      <c r="G213" s="108">
        <v>1589</v>
      </c>
      <c r="H213" s="108">
        <v>2589</v>
      </c>
      <c r="I213" s="108">
        <v>2334</v>
      </c>
      <c r="J213" s="108">
        <v>2116</v>
      </c>
      <c r="K213" s="108">
        <v>9819</v>
      </c>
      <c r="L213" s="109">
        <v>1.8754716550290962</v>
      </c>
      <c r="M213" s="109">
        <v>1.8912850753919048</v>
      </c>
      <c r="N213" s="109">
        <v>5.0255049913005632</v>
      </c>
      <c r="O213" s="109">
        <v>8.1881890638622767</v>
      </c>
      <c r="P213" s="109">
        <v>7.3817046253590393</v>
      </c>
      <c r="Q213" s="109">
        <v>6.6922394975405863</v>
      </c>
      <c r="R213" s="109">
        <v>31.05439490848347</v>
      </c>
      <c r="S213" s="110">
        <v>6.0393115388532433E-2</v>
      </c>
      <c r="T213" s="110">
        <v>6.0902332213056312E-2</v>
      </c>
      <c r="U213" s="110">
        <v>0.16182910683368978</v>
      </c>
      <c r="V213" s="110">
        <v>0.2636724717384662</v>
      </c>
      <c r="W213" s="110">
        <v>0.23770241368774819</v>
      </c>
      <c r="X213" s="110">
        <v>0.21550056013850696</v>
      </c>
      <c r="Y213" s="110">
        <v>1</v>
      </c>
    </row>
    <row r="214" spans="1:25" x14ac:dyDescent="0.25">
      <c r="A214" s="107" t="str">
        <f t="shared" si="12"/>
        <v>UKFemale15-24</v>
      </c>
      <c r="B214" s="107" t="s">
        <v>26</v>
      </c>
      <c r="C214" s="107" t="s">
        <v>15</v>
      </c>
      <c r="D214" s="107" t="s">
        <v>19</v>
      </c>
      <c r="E214" s="108">
        <v>993</v>
      </c>
      <c r="F214" s="108">
        <v>903</v>
      </c>
      <c r="G214" s="108">
        <v>2394</v>
      </c>
      <c r="H214" s="108">
        <v>3294</v>
      </c>
      <c r="I214" s="108">
        <v>2595</v>
      </c>
      <c r="J214" s="108">
        <v>2544</v>
      </c>
      <c r="K214" s="108">
        <v>12723</v>
      </c>
      <c r="L214" s="109">
        <v>3.1405452840537817</v>
      </c>
      <c r="M214" s="109">
        <v>2.8559037175232276</v>
      </c>
      <c r="N214" s="109">
        <v>7.571465669712742</v>
      </c>
      <c r="O214" s="109">
        <v>10.417881335018285</v>
      </c>
      <c r="P214" s="109">
        <v>8.2071651682976476</v>
      </c>
      <c r="Q214" s="109">
        <v>8.0458682805970003</v>
      </c>
      <c r="R214" s="109">
        <v>40.238829455202684</v>
      </c>
      <c r="S214" s="110">
        <v>7.8047630275878327E-2</v>
      </c>
      <c r="T214" s="110">
        <v>7.0973826927611408E-2</v>
      </c>
      <c r="U214" s="110">
        <v>0.18816316906390002</v>
      </c>
      <c r="V214" s="110">
        <v>0.25890120254656918</v>
      </c>
      <c r="W214" s="110">
        <v>0.20396132987502949</v>
      </c>
      <c r="X214" s="110">
        <v>0.19995284131101157</v>
      </c>
      <c r="Y214" s="110">
        <v>1</v>
      </c>
    </row>
    <row r="215" spans="1:25" x14ac:dyDescent="0.25">
      <c r="A215" s="107" t="str">
        <f t="shared" si="12"/>
        <v>UKFemale25-29</v>
      </c>
      <c r="B215" s="107" t="s">
        <v>26</v>
      </c>
      <c r="C215" s="107" t="s">
        <v>15</v>
      </c>
      <c r="D215" s="107" t="s">
        <v>162</v>
      </c>
      <c r="E215" s="108">
        <v>1326</v>
      </c>
      <c r="F215" s="108">
        <v>1362</v>
      </c>
      <c r="G215" s="108">
        <v>3227</v>
      </c>
      <c r="H215" s="108">
        <v>4018</v>
      </c>
      <c r="I215" s="108">
        <v>3826</v>
      </c>
      <c r="J215" s="108">
        <v>3374</v>
      </c>
      <c r="K215" s="108">
        <v>17133</v>
      </c>
      <c r="L215" s="109">
        <v>4.193719080216832</v>
      </c>
      <c r="M215" s="109">
        <v>4.3075757068290539</v>
      </c>
      <c r="N215" s="109">
        <v>10.20598150215665</v>
      </c>
      <c r="O215" s="109">
        <v>12.707664603552965</v>
      </c>
      <c r="P215" s="109">
        <v>12.100429261621116</v>
      </c>
      <c r="Q215" s="109">
        <v>10.670896060823223</v>
      </c>
      <c r="R215" s="109">
        <v>54.186266215199844</v>
      </c>
      <c r="S215" s="110">
        <v>7.7394501838557159E-2</v>
      </c>
      <c r="T215" s="110">
        <v>7.9495710033269121E-2</v>
      </c>
      <c r="U215" s="110">
        <v>0.18834996789820813</v>
      </c>
      <c r="V215" s="110">
        <v>0.23451818128757368</v>
      </c>
      <c r="W215" s="110">
        <v>0.22331173758244321</v>
      </c>
      <c r="X215" s="110">
        <v>0.19692990135994864</v>
      </c>
      <c r="Y215" s="110">
        <v>1</v>
      </c>
    </row>
    <row r="216" spans="1:25" x14ac:dyDescent="0.25">
      <c r="A216" s="107" t="str">
        <f t="shared" si="12"/>
        <v>UKFemale30-34</v>
      </c>
      <c r="B216" s="107" t="s">
        <v>26</v>
      </c>
      <c r="C216" s="107" t="s">
        <v>15</v>
      </c>
      <c r="D216" s="107" t="s">
        <v>163</v>
      </c>
      <c r="E216" s="108">
        <v>1946</v>
      </c>
      <c r="F216" s="108">
        <v>1883</v>
      </c>
      <c r="G216" s="108">
        <v>4894</v>
      </c>
      <c r="H216" s="108">
        <v>7404</v>
      </c>
      <c r="I216" s="108">
        <v>6735</v>
      </c>
      <c r="J216" s="108">
        <v>5341</v>
      </c>
      <c r="K216" s="108">
        <v>28203</v>
      </c>
      <c r="L216" s="109">
        <v>6.1545832052050953</v>
      </c>
      <c r="M216" s="109">
        <v>5.955334108633707</v>
      </c>
      <c r="N216" s="109">
        <v>15.478175851117026</v>
      </c>
      <c r="O216" s="109">
        <v>23.41651287324693</v>
      </c>
      <c r="P216" s="109">
        <v>21.30067722870314</v>
      </c>
      <c r="Q216" s="109">
        <v>16.891895631552114</v>
      </c>
      <c r="R216" s="109">
        <v>89.197178898458006</v>
      </c>
      <c r="S216" s="110">
        <v>6.8999751799453973E-2</v>
      </c>
      <c r="T216" s="110">
        <v>6.6765946885083152E-2</v>
      </c>
      <c r="U216" s="110">
        <v>0.17352763890366274</v>
      </c>
      <c r="V216" s="110">
        <v>0.26252526326986492</v>
      </c>
      <c r="W216" s="110">
        <v>0.23880438251249866</v>
      </c>
      <c r="X216" s="110">
        <v>0.1893770166294366</v>
      </c>
      <c r="Y216" s="110">
        <v>1</v>
      </c>
    </row>
    <row r="217" spans="1:25" x14ac:dyDescent="0.25">
      <c r="A217" s="107" t="str">
        <f t="shared" si="12"/>
        <v>UKFemale35-39</v>
      </c>
      <c r="B217" s="107" t="s">
        <v>26</v>
      </c>
      <c r="C217" s="107" t="s">
        <v>15</v>
      </c>
      <c r="D217" s="107" t="s">
        <v>164</v>
      </c>
      <c r="E217" s="108">
        <v>3172</v>
      </c>
      <c r="F217" s="108">
        <v>3082</v>
      </c>
      <c r="G217" s="108">
        <v>8522</v>
      </c>
      <c r="H217" s="108">
        <v>12205</v>
      </c>
      <c r="I217" s="108">
        <v>9956</v>
      </c>
      <c r="J217" s="108">
        <v>7327</v>
      </c>
      <c r="K217" s="108">
        <v>44264</v>
      </c>
      <c r="L217" s="109">
        <v>10.032033878165755</v>
      </c>
      <c r="M217" s="109">
        <v>9.7473923116352008</v>
      </c>
      <c r="N217" s="109">
        <v>26.952393666370924</v>
      </c>
      <c r="O217" s="109">
        <v>38.600559105615716</v>
      </c>
      <c r="P217" s="109">
        <v>31.487682626424419</v>
      </c>
      <c r="Q217" s="109">
        <v>23.172986199659675</v>
      </c>
      <c r="R217" s="109">
        <v>139.99304778787172</v>
      </c>
      <c r="S217" s="110">
        <v>7.1660943430327112E-2</v>
      </c>
      <c r="T217" s="110">
        <v>6.9627688414964736E-2</v>
      </c>
      <c r="U217" s="110">
        <v>0.1925266582324236</v>
      </c>
      <c r="V217" s="110">
        <v>0.27573197180553038</v>
      </c>
      <c r="W217" s="110">
        <v>0.22492318814386403</v>
      </c>
      <c r="X217" s="110">
        <v>0.16552954997288991</v>
      </c>
      <c r="Y217" s="110">
        <v>1</v>
      </c>
    </row>
    <row r="218" spans="1:25" x14ac:dyDescent="0.25">
      <c r="A218" s="107" t="str">
        <f t="shared" si="12"/>
        <v>UKFemale40-44</v>
      </c>
      <c r="B218" s="107" t="s">
        <v>26</v>
      </c>
      <c r="C218" s="107" t="s">
        <v>15</v>
      </c>
      <c r="D218" s="107" t="s">
        <v>165</v>
      </c>
      <c r="E218" s="108">
        <v>5537</v>
      </c>
      <c r="F218" s="108">
        <v>5161</v>
      </c>
      <c r="G218" s="108">
        <v>13801</v>
      </c>
      <c r="H218" s="108">
        <v>17814</v>
      </c>
      <c r="I218" s="108">
        <v>13605</v>
      </c>
      <c r="J218" s="108">
        <v>11011</v>
      </c>
      <c r="K218" s="108">
        <v>66929</v>
      </c>
      <c r="L218" s="109">
        <v>17.511781709774208</v>
      </c>
      <c r="M218" s="109">
        <v>16.322612498491004</v>
      </c>
      <c r="N218" s="109">
        <v>43.648202885424212</v>
      </c>
      <c r="O218" s="109">
        <v>56.340054068614364</v>
      </c>
      <c r="P218" s="109">
        <v>43.028316807202117</v>
      </c>
      <c r="Q218" s="109">
        <v>34.824314322977031</v>
      </c>
      <c r="R218" s="109">
        <v>211.67528229248293</v>
      </c>
      <c r="S218" s="110">
        <v>8.2729459576566217E-2</v>
      </c>
      <c r="T218" s="110">
        <v>7.711156598783786E-2</v>
      </c>
      <c r="U218" s="110">
        <v>0.20620358887776599</v>
      </c>
      <c r="V218" s="110">
        <v>0.26616264997235878</v>
      </c>
      <c r="W218" s="110">
        <v>0.20327511243257781</v>
      </c>
      <c r="X218" s="110">
        <v>0.16451762315289337</v>
      </c>
      <c r="Y218" s="110">
        <v>1</v>
      </c>
    </row>
    <row r="219" spans="1:25" x14ac:dyDescent="0.25">
      <c r="A219" s="107" t="str">
        <f t="shared" si="12"/>
        <v>UKFemale45-49</v>
      </c>
      <c r="B219" s="107" t="s">
        <v>26</v>
      </c>
      <c r="C219" s="107" t="s">
        <v>15</v>
      </c>
      <c r="D219" s="107" t="s">
        <v>166</v>
      </c>
      <c r="E219" s="108">
        <v>8288</v>
      </c>
      <c r="F219" s="108">
        <v>7277</v>
      </c>
      <c r="G219" s="108">
        <v>18107</v>
      </c>
      <c r="H219" s="108">
        <v>23084</v>
      </c>
      <c r="I219" s="108">
        <v>19771</v>
      </c>
      <c r="J219" s="108">
        <v>16099</v>
      </c>
      <c r="K219" s="108">
        <v>92626</v>
      </c>
      <c r="L219" s="109">
        <v>26.21232559339148</v>
      </c>
      <c r="M219" s="109">
        <v>23.014851996031592</v>
      </c>
      <c r="N219" s="109">
        <v>57.26672050187495</v>
      </c>
      <c r="O219" s="109">
        <v>73.007399131014594</v>
      </c>
      <c r="P219" s="109">
        <v>62.529426798617642</v>
      </c>
      <c r="Q219" s="109">
        <v>50.916050884171021</v>
      </c>
      <c r="R219" s="109">
        <v>292.94677490510128</v>
      </c>
      <c r="S219" s="110">
        <v>8.9478116295640522E-2</v>
      </c>
      <c r="T219" s="110">
        <v>7.8563254377820496E-2</v>
      </c>
      <c r="U219" s="110">
        <v>0.19548506898710946</v>
      </c>
      <c r="V219" s="110">
        <v>0.24921728240450844</v>
      </c>
      <c r="W219" s="110">
        <v>0.21344978731673614</v>
      </c>
      <c r="X219" s="110">
        <v>0.17380649061818493</v>
      </c>
      <c r="Y219" s="110">
        <v>1</v>
      </c>
    </row>
    <row r="220" spans="1:25" x14ac:dyDescent="0.25">
      <c r="A220" s="107" t="str">
        <f t="shared" si="12"/>
        <v>UKFemale50-54</v>
      </c>
      <c r="B220" s="107" t="s">
        <v>26</v>
      </c>
      <c r="C220" s="107" t="s">
        <v>15</v>
      </c>
      <c r="D220" s="107" t="s">
        <v>167</v>
      </c>
      <c r="E220" s="108">
        <v>10177</v>
      </c>
      <c r="F220" s="108">
        <v>8818</v>
      </c>
      <c r="G220" s="108">
        <v>22741</v>
      </c>
      <c r="H220" s="108">
        <v>33270</v>
      </c>
      <c r="I220" s="108">
        <v>29188</v>
      </c>
      <c r="J220" s="108">
        <v>18106</v>
      </c>
      <c r="K220" s="108">
        <v>122300</v>
      </c>
      <c r="L220" s="109">
        <v>32.186635806460558</v>
      </c>
      <c r="M220" s="109">
        <v>27.888548151849189</v>
      </c>
      <c r="N220" s="109">
        <v>71.922598494125936</v>
      </c>
      <c r="O220" s="109">
        <v>105.22249909412822</v>
      </c>
      <c r="P220" s="109">
        <v>92.312422709931298</v>
      </c>
      <c r="Q220" s="109">
        <v>57.263557817802386</v>
      </c>
      <c r="R220" s="109">
        <v>386.79626207429754</v>
      </c>
      <c r="S220" s="110">
        <v>8.3213409648405567E-2</v>
      </c>
      <c r="T220" s="110">
        <v>7.2101390024529852E-2</v>
      </c>
      <c r="U220" s="110">
        <v>0.18594439901880624</v>
      </c>
      <c r="V220" s="110">
        <v>0.27203597710547839</v>
      </c>
      <c r="W220" s="110">
        <v>0.23865903515944401</v>
      </c>
      <c r="X220" s="110">
        <v>0.14804578904333607</v>
      </c>
      <c r="Y220" s="110">
        <v>1</v>
      </c>
    </row>
    <row r="221" spans="1:25" x14ac:dyDescent="0.25">
      <c r="A221" s="107" t="str">
        <f t="shared" si="12"/>
        <v>UKFemale55-59</v>
      </c>
      <c r="B221" s="107" t="s">
        <v>26</v>
      </c>
      <c r="C221" s="107" t="s">
        <v>15</v>
      </c>
      <c r="D221" s="107" t="s">
        <v>168</v>
      </c>
      <c r="E221" s="108">
        <v>10885</v>
      </c>
      <c r="F221" s="108">
        <v>9750</v>
      </c>
      <c r="G221" s="108">
        <v>27052</v>
      </c>
      <c r="H221" s="108">
        <v>38227</v>
      </c>
      <c r="I221" s="108">
        <v>25202</v>
      </c>
      <c r="J221" s="108">
        <v>17784</v>
      </c>
      <c r="K221" s="108">
        <v>128900</v>
      </c>
      <c r="L221" s="109">
        <v>34.425816129834253</v>
      </c>
      <c r="M221" s="109">
        <v>30.83616970747671</v>
      </c>
      <c r="N221" s="109">
        <v>85.556929530939485</v>
      </c>
      <c r="O221" s="109">
        <v>120.89992404181663</v>
      </c>
      <c r="P221" s="109">
        <v>79.705963996700319</v>
      </c>
      <c r="Q221" s="109">
        <v>56.245173546437513</v>
      </c>
      <c r="R221" s="109">
        <v>407.66997695320487</v>
      </c>
      <c r="S221" s="110">
        <v>8.4445306439100087E-2</v>
      </c>
      <c r="T221" s="110">
        <v>7.5640031031807609E-2</v>
      </c>
      <c r="U221" s="110">
        <v>0.20986811481768816</v>
      </c>
      <c r="V221" s="110">
        <v>0.29656322730799073</v>
      </c>
      <c r="W221" s="110">
        <v>0.19551590380139647</v>
      </c>
      <c r="X221" s="110">
        <v>0.13796741660201706</v>
      </c>
      <c r="Y221" s="110">
        <v>1</v>
      </c>
    </row>
    <row r="222" spans="1:25" x14ac:dyDescent="0.25">
      <c r="A222" s="107" t="str">
        <f t="shared" si="12"/>
        <v>UKFemale60-64</v>
      </c>
      <c r="B222" s="107" t="s">
        <v>26</v>
      </c>
      <c r="C222" s="107" t="s">
        <v>15</v>
      </c>
      <c r="D222" s="107" t="s">
        <v>169</v>
      </c>
      <c r="E222" s="108">
        <v>15649</v>
      </c>
      <c r="F222" s="108">
        <v>13079</v>
      </c>
      <c r="G222" s="108">
        <v>31119</v>
      </c>
      <c r="H222" s="108">
        <v>35320</v>
      </c>
      <c r="I222" s="108">
        <v>24581</v>
      </c>
      <c r="J222" s="108">
        <v>17192</v>
      </c>
      <c r="K222" s="108">
        <v>136940</v>
      </c>
      <c r="L222" s="109">
        <v>49.492843051518257</v>
      </c>
      <c r="M222" s="109">
        <v>41.364744985034655</v>
      </c>
      <c r="N222" s="109">
        <v>98.419565654047972</v>
      </c>
      <c r="O222" s="109">
        <v>111.70600144287974</v>
      </c>
      <c r="P222" s="109">
        <v>77.741937187639479</v>
      </c>
      <c r="Q222" s="109">
        <v>54.372864575480982</v>
      </c>
      <c r="R222" s="109">
        <v>433.09795689660109</v>
      </c>
      <c r="S222" s="110">
        <v>0.11427632539798452</v>
      </c>
      <c r="T222" s="110">
        <v>9.5508982035928142E-2</v>
      </c>
      <c r="U222" s="110">
        <v>0.22724550898203594</v>
      </c>
      <c r="V222" s="110">
        <v>0.25792317803417558</v>
      </c>
      <c r="W222" s="110">
        <v>0.17950197166642323</v>
      </c>
      <c r="X222" s="110">
        <v>0.12554403388345262</v>
      </c>
      <c r="Y222" s="110">
        <v>1</v>
      </c>
    </row>
    <row r="223" spans="1:25" x14ac:dyDescent="0.25">
      <c r="A223" s="107" t="str">
        <f t="shared" si="12"/>
        <v>UKFemale65-69</v>
      </c>
      <c r="B223" s="107" t="s">
        <v>26</v>
      </c>
      <c r="C223" s="107" t="s">
        <v>15</v>
      </c>
      <c r="D223" s="107" t="s">
        <v>22</v>
      </c>
      <c r="E223" s="108">
        <v>14997</v>
      </c>
      <c r="F223" s="108">
        <v>11692</v>
      </c>
      <c r="G223" s="108">
        <v>28322</v>
      </c>
      <c r="H223" s="108">
        <v>31407</v>
      </c>
      <c r="I223" s="108">
        <v>19480</v>
      </c>
      <c r="J223" s="108">
        <v>11472</v>
      </c>
      <c r="K223" s="108">
        <v>117370</v>
      </c>
      <c r="L223" s="109">
        <v>47.430773036208024</v>
      </c>
      <c r="M223" s="109">
        <v>36.978102176391559</v>
      </c>
      <c r="N223" s="109">
        <v>89.573538303092846</v>
      </c>
      <c r="O223" s="109">
        <v>99.330418666945747</v>
      </c>
      <c r="P223" s="109">
        <v>61.609085733502177</v>
      </c>
      <c r="Q223" s="109">
        <v>36.282311680427981</v>
      </c>
      <c r="R223" s="109">
        <v>371.20422959656833</v>
      </c>
      <c r="S223" s="110">
        <v>0.12777541109312432</v>
      </c>
      <c r="T223" s="110">
        <v>9.9616597086137862E-2</v>
      </c>
      <c r="U223" s="110">
        <v>0.24130527392008178</v>
      </c>
      <c r="V223" s="110">
        <v>0.26758967368151998</v>
      </c>
      <c r="W223" s="110">
        <v>0.16597086137854647</v>
      </c>
      <c r="X223" s="110">
        <v>9.7742182840589595E-2</v>
      </c>
      <c r="Y223" s="110">
        <v>1</v>
      </c>
    </row>
    <row r="224" spans="1:25" x14ac:dyDescent="0.25">
      <c r="A224" s="107" t="str">
        <f t="shared" si="12"/>
        <v>UKFemale70-74</v>
      </c>
      <c r="B224" s="107" t="s">
        <v>26</v>
      </c>
      <c r="C224" s="107" t="s">
        <v>15</v>
      </c>
      <c r="D224" s="107" t="s">
        <v>23</v>
      </c>
      <c r="E224" s="108">
        <v>13155</v>
      </c>
      <c r="F224" s="108">
        <v>9863</v>
      </c>
      <c r="G224" s="108">
        <v>22681</v>
      </c>
      <c r="H224" s="108">
        <v>26025</v>
      </c>
      <c r="I224" s="108">
        <v>15856</v>
      </c>
      <c r="J224" s="108">
        <v>7625</v>
      </c>
      <c r="K224" s="108">
        <v>95205</v>
      </c>
      <c r="L224" s="109">
        <v>41.605108974549346</v>
      </c>
      <c r="M224" s="109">
        <v>31.193553007676183</v>
      </c>
      <c r="N224" s="109">
        <v>71.732837449772219</v>
      </c>
      <c r="O224" s="109">
        <v>82.308852988418607</v>
      </c>
      <c r="P224" s="109">
        <v>50.14751865453853</v>
      </c>
      <c r="Q224" s="109">
        <v>24.115466053283068</v>
      </c>
      <c r="R224" s="109">
        <v>301.10333712823797</v>
      </c>
      <c r="S224" s="110">
        <v>0.13817551599180716</v>
      </c>
      <c r="T224" s="110">
        <v>0.10359750013129562</v>
      </c>
      <c r="U224" s="110">
        <v>0.23823328606690822</v>
      </c>
      <c r="V224" s="110">
        <v>0.27335749172837565</v>
      </c>
      <c r="W224" s="110">
        <v>0.16654587469145526</v>
      </c>
      <c r="X224" s="110">
        <v>8.0090331390158087E-2</v>
      </c>
      <c r="Y224" s="110">
        <v>1</v>
      </c>
    </row>
    <row r="225" spans="1:25" x14ac:dyDescent="0.25">
      <c r="A225" s="107" t="str">
        <f t="shared" si="12"/>
        <v>UKFemale75-79</v>
      </c>
      <c r="B225" s="107" t="s">
        <v>26</v>
      </c>
      <c r="C225" s="107" t="s">
        <v>15</v>
      </c>
      <c r="D225" s="107" t="s">
        <v>170</v>
      </c>
      <c r="E225" s="108">
        <v>12354</v>
      </c>
      <c r="F225" s="108">
        <v>9022</v>
      </c>
      <c r="G225" s="108">
        <v>19998</v>
      </c>
      <c r="H225" s="108">
        <v>20045</v>
      </c>
      <c r="I225" s="108">
        <v>9982</v>
      </c>
      <c r="J225" s="108">
        <v>2860</v>
      </c>
      <c r="K225" s="108">
        <v>74261</v>
      </c>
      <c r="L225" s="109">
        <v>39.071799032427407</v>
      </c>
      <c r="M225" s="109">
        <v>28.533735702651782</v>
      </c>
      <c r="N225" s="109">
        <v>63.247356083089151</v>
      </c>
      <c r="O225" s="109">
        <v>63.396002234499548</v>
      </c>
      <c r="P225" s="109">
        <v>31.569912412311023</v>
      </c>
      <c r="Q225" s="109">
        <v>9.0452764475265006</v>
      </c>
      <c r="R225" s="109">
        <v>234.86408191250541</v>
      </c>
      <c r="S225" s="110">
        <v>0.1663591925775306</v>
      </c>
      <c r="T225" s="110">
        <v>0.12149041892783562</v>
      </c>
      <c r="U225" s="110">
        <v>0.26929343800918382</v>
      </c>
      <c r="V225" s="110">
        <v>0.26992634087879236</v>
      </c>
      <c r="W225" s="110">
        <v>0.13441779669005263</v>
      </c>
      <c r="X225" s="110">
        <v>3.8512812916604945E-2</v>
      </c>
      <c r="Y225" s="110">
        <v>1</v>
      </c>
    </row>
    <row r="226" spans="1:25" x14ac:dyDescent="0.25">
      <c r="A226" s="107" t="str">
        <f t="shared" si="12"/>
        <v>UKFemale80-84</v>
      </c>
      <c r="B226" s="107" t="s">
        <v>26</v>
      </c>
      <c r="C226" s="107" t="s">
        <v>15</v>
      </c>
      <c r="D226" s="107" t="s">
        <v>171</v>
      </c>
      <c r="E226" s="108">
        <v>10044</v>
      </c>
      <c r="F226" s="108">
        <v>6749</v>
      </c>
      <c r="G226" s="108">
        <v>13743</v>
      </c>
      <c r="H226" s="108">
        <v>11813</v>
      </c>
      <c r="I226" s="108">
        <v>3337</v>
      </c>
      <c r="J226" s="108">
        <v>892</v>
      </c>
      <c r="K226" s="108">
        <v>46578</v>
      </c>
      <c r="L226" s="109">
        <v>31.765998824809852</v>
      </c>
      <c r="M226" s="109">
        <v>21.344954805719006</v>
      </c>
      <c r="N226" s="109">
        <v>43.46476720921563</v>
      </c>
      <c r="O226" s="109">
        <v>37.360786949171526</v>
      </c>
      <c r="P226" s="109">
        <v>10.553876750138439</v>
      </c>
      <c r="Q226" s="109">
        <v>2.8211141927250485</v>
      </c>
      <c r="R226" s="109">
        <v>147.31149873177949</v>
      </c>
      <c r="S226" s="110">
        <v>0.21563828416849157</v>
      </c>
      <c r="T226" s="110">
        <v>0.14489673236291811</v>
      </c>
      <c r="U226" s="110">
        <v>0.29505345871441452</v>
      </c>
      <c r="V226" s="110">
        <v>0.25361758770234877</v>
      </c>
      <c r="W226" s="110">
        <v>7.1643265060758299E-2</v>
      </c>
      <c r="X226" s="110">
        <v>1.9150671991068745E-2</v>
      </c>
      <c r="Y226" s="110">
        <v>1</v>
      </c>
    </row>
    <row r="227" spans="1:25" x14ac:dyDescent="0.25">
      <c r="A227" s="107" t="str">
        <f t="shared" si="12"/>
        <v>UKFemale85+</v>
      </c>
      <c r="B227" s="107" t="s">
        <v>26</v>
      </c>
      <c r="C227" s="107" t="s">
        <v>15</v>
      </c>
      <c r="D227" s="107" t="s">
        <v>172</v>
      </c>
      <c r="E227" s="108">
        <v>9133</v>
      </c>
      <c r="F227" s="108">
        <v>5387</v>
      </c>
      <c r="G227" s="108">
        <v>8760</v>
      </c>
      <c r="H227" s="108">
        <v>4355</v>
      </c>
      <c r="I227" s="108">
        <v>930</v>
      </c>
      <c r="J227" s="108">
        <v>322</v>
      </c>
      <c r="K227" s="108">
        <v>28887</v>
      </c>
      <c r="L227" s="109">
        <v>28.884793634706131</v>
      </c>
      <c r="M227" s="109">
        <v>17.037379098889954</v>
      </c>
      <c r="N227" s="109">
        <v>27.705112475640611</v>
      </c>
      <c r="O227" s="109">
        <v>13.773489136006264</v>
      </c>
      <c r="P227" s="109">
        <v>2.9412961874823935</v>
      </c>
      <c r="Q227" s="109">
        <v>1.0183842713648719</v>
      </c>
      <c r="R227" s="109">
        <v>91.360454804090224</v>
      </c>
      <c r="S227" s="110">
        <v>0.31616297988714648</v>
      </c>
      <c r="T227" s="110">
        <v>0.18648527019074326</v>
      </c>
      <c r="U227" s="110">
        <v>0.30325059715442931</v>
      </c>
      <c r="V227" s="110">
        <v>0.15075985737528994</v>
      </c>
      <c r="W227" s="110">
        <v>3.2194412711600374E-2</v>
      </c>
      <c r="X227" s="110">
        <v>1.1146882680790667E-2</v>
      </c>
      <c r="Y227" s="110">
        <v>1</v>
      </c>
    </row>
    <row r="228" spans="1:25" x14ac:dyDescent="0.25">
      <c r="A228" s="107" t="str">
        <f t="shared" si="12"/>
        <v>UKFemaleTotal</v>
      </c>
      <c r="B228" s="107" t="s">
        <v>26</v>
      </c>
      <c r="C228" s="107" t="s">
        <v>15</v>
      </c>
      <c r="D228" s="107" t="s">
        <v>6</v>
      </c>
      <c r="E228" s="108">
        <v>118249</v>
      </c>
      <c r="F228" s="108">
        <v>94626</v>
      </c>
      <c r="G228" s="108">
        <v>226950</v>
      </c>
      <c r="H228" s="108">
        <v>270870</v>
      </c>
      <c r="I228" s="108">
        <v>187378</v>
      </c>
      <c r="J228" s="108">
        <v>124065</v>
      </c>
      <c r="K228" s="108">
        <v>1022138</v>
      </c>
      <c r="L228" s="109">
        <v>373.98422889635009</v>
      </c>
      <c r="M228" s="109">
        <v>299.27214305022471</v>
      </c>
      <c r="N228" s="109">
        <v>717.7711502678809</v>
      </c>
      <c r="O228" s="109">
        <v>856.67623473479148</v>
      </c>
      <c r="P228" s="109">
        <v>592.61741614846881</v>
      </c>
      <c r="Q228" s="109">
        <v>392.37839946236898</v>
      </c>
      <c r="R228" s="109">
        <v>3232.6995725600846</v>
      </c>
      <c r="S228" s="110">
        <v>0.11568790124229802</v>
      </c>
      <c r="T228" s="110">
        <v>9.2576540545405817E-2</v>
      </c>
      <c r="U228" s="110">
        <v>0.22203459806797127</v>
      </c>
      <c r="V228" s="110">
        <v>0.2650033557112641</v>
      </c>
      <c r="W228" s="110">
        <v>0.18331966916404638</v>
      </c>
      <c r="X228" s="110">
        <v>0.12137793526901455</v>
      </c>
      <c r="Y228" s="110">
        <v>1</v>
      </c>
    </row>
    <row r="229" spans="1:25" x14ac:dyDescent="0.25">
      <c r="A229" s="107" t="str">
        <f t="shared" si="12"/>
        <v>UKAll persons0-14</v>
      </c>
      <c r="B229" s="107" t="s">
        <v>26</v>
      </c>
      <c r="C229" s="107" t="s">
        <v>16</v>
      </c>
      <c r="D229" s="107" t="s">
        <v>18</v>
      </c>
      <c r="E229" s="108">
        <v>1357</v>
      </c>
      <c r="F229" s="108">
        <v>1306</v>
      </c>
      <c r="G229" s="108">
        <v>3585</v>
      </c>
      <c r="H229" s="108">
        <v>5644</v>
      </c>
      <c r="I229" s="108">
        <v>5214</v>
      </c>
      <c r="J229" s="108">
        <v>4726</v>
      </c>
      <c r="K229" s="108">
        <v>21832</v>
      </c>
      <c r="L229" s="109">
        <v>2.1795006894016051</v>
      </c>
      <c r="M229" s="109">
        <v>2.0975887253931438</v>
      </c>
      <c r="N229" s="109">
        <v>5.7579292347124209</v>
      </c>
      <c r="O229" s="109">
        <v>9.0649240169363754</v>
      </c>
      <c r="P229" s="109">
        <v>8.3742937321591526</v>
      </c>
      <c r="Q229" s="109">
        <v>7.5905086647840729</v>
      </c>
      <c r="R229" s="109">
        <v>35.064745063386773</v>
      </c>
      <c r="S229" s="110">
        <v>6.2156467570538651E-2</v>
      </c>
      <c r="T229" s="110">
        <v>5.9820447050201522E-2</v>
      </c>
      <c r="U229" s="110">
        <v>0.16420850128252107</v>
      </c>
      <c r="V229" s="110">
        <v>0.25851960425064124</v>
      </c>
      <c r="W229" s="110">
        <v>0.23882374496152434</v>
      </c>
      <c r="X229" s="110">
        <v>0.21647123488457309</v>
      </c>
      <c r="Y229" s="110">
        <v>1</v>
      </c>
    </row>
    <row r="230" spans="1:25" x14ac:dyDescent="0.25">
      <c r="A230" s="107" t="str">
        <f t="shared" si="12"/>
        <v>UKAll persons15-24</v>
      </c>
      <c r="B230" s="107" t="s">
        <v>26</v>
      </c>
      <c r="C230" s="107" t="s">
        <v>16</v>
      </c>
      <c r="D230" s="107" t="s">
        <v>19</v>
      </c>
      <c r="E230" s="108">
        <v>2022</v>
      </c>
      <c r="F230" s="108">
        <v>1848</v>
      </c>
      <c r="G230" s="108">
        <v>4967</v>
      </c>
      <c r="H230" s="108">
        <v>6947</v>
      </c>
      <c r="I230" s="108">
        <v>5609</v>
      </c>
      <c r="J230" s="108">
        <v>5338</v>
      </c>
      <c r="K230" s="108">
        <v>26731</v>
      </c>
      <c r="L230" s="109">
        <v>3.2475684553942861</v>
      </c>
      <c r="M230" s="109">
        <v>2.9681041076007122</v>
      </c>
      <c r="N230" s="109">
        <v>7.9775828476475859</v>
      </c>
      <c r="O230" s="109">
        <v>11.157694391505492</v>
      </c>
      <c r="P230" s="109">
        <v>9.0087099239893913</v>
      </c>
      <c r="Q230" s="109">
        <v>8.5734522328856073</v>
      </c>
      <c r="R230" s="109">
        <v>42.933111959023073</v>
      </c>
      <c r="S230" s="110">
        <v>7.5642512438741538E-2</v>
      </c>
      <c r="T230" s="110">
        <v>6.9133216116119861E-2</v>
      </c>
      <c r="U230" s="110">
        <v>0.18581422318656243</v>
      </c>
      <c r="V230" s="110">
        <v>0.25988552616811944</v>
      </c>
      <c r="W230" s="110">
        <v>0.20983128203209755</v>
      </c>
      <c r="X230" s="110">
        <v>0.1996932400583592</v>
      </c>
      <c r="Y230" s="110">
        <v>1</v>
      </c>
    </row>
    <row r="231" spans="1:25" x14ac:dyDescent="0.25">
      <c r="A231" s="107" t="str">
        <f t="shared" si="12"/>
        <v>UKAll persons25-29</v>
      </c>
      <c r="B231" s="107" t="s">
        <v>26</v>
      </c>
      <c r="C231" s="107" t="s">
        <v>16</v>
      </c>
      <c r="D231" s="107" t="s">
        <v>162</v>
      </c>
      <c r="E231" s="108">
        <v>2287</v>
      </c>
      <c r="F231" s="108">
        <v>2218</v>
      </c>
      <c r="G231" s="108">
        <v>5623</v>
      </c>
      <c r="H231" s="108">
        <v>7105</v>
      </c>
      <c r="I231" s="108">
        <v>6994</v>
      </c>
      <c r="J231" s="108">
        <v>6252</v>
      </c>
      <c r="K231" s="108">
        <v>30479</v>
      </c>
      <c r="L231" s="109">
        <v>3.6731894448500153</v>
      </c>
      <c r="M231" s="109">
        <v>3.5623673758973919</v>
      </c>
      <c r="N231" s="109">
        <v>9.0311955611681842</v>
      </c>
      <c r="O231" s="109">
        <v>11.411460868237588</v>
      </c>
      <c r="P231" s="109">
        <v>11.233181887748582</v>
      </c>
      <c r="Q231" s="109">
        <v>10.041443117272541</v>
      </c>
      <c r="R231" s="109">
        <v>48.952838255174306</v>
      </c>
      <c r="S231" s="110">
        <v>7.5035270186029707E-2</v>
      </c>
      <c r="T231" s="110">
        <v>7.2771416385051996E-2</v>
      </c>
      <c r="U231" s="110">
        <v>0.18448768004199612</v>
      </c>
      <c r="V231" s="110">
        <v>0.23311132254995243</v>
      </c>
      <c r="W231" s="110">
        <v>0.22946947078316213</v>
      </c>
      <c r="X231" s="110">
        <v>0.20512484005380754</v>
      </c>
      <c r="Y231" s="110">
        <v>1</v>
      </c>
    </row>
    <row r="232" spans="1:25" x14ac:dyDescent="0.25">
      <c r="A232" s="107" t="str">
        <f t="shared" si="12"/>
        <v>UKAll persons30-34</v>
      </c>
      <c r="B232" s="107" t="s">
        <v>26</v>
      </c>
      <c r="C232" s="107" t="s">
        <v>16</v>
      </c>
      <c r="D232" s="107" t="s">
        <v>163</v>
      </c>
      <c r="E232" s="108">
        <v>3120</v>
      </c>
      <c r="F232" s="108">
        <v>2930</v>
      </c>
      <c r="G232" s="108">
        <v>7631</v>
      </c>
      <c r="H232" s="108">
        <v>11674</v>
      </c>
      <c r="I232" s="108">
        <v>10828</v>
      </c>
      <c r="J232" s="108">
        <v>8646</v>
      </c>
      <c r="K232" s="108">
        <v>44829</v>
      </c>
      <c r="L232" s="109">
        <v>5.0110848569882149</v>
      </c>
      <c r="M232" s="109">
        <v>4.7059226381331642</v>
      </c>
      <c r="N232" s="109">
        <v>12.256278379383676</v>
      </c>
      <c r="O232" s="109">
        <v>18.749809173230904</v>
      </c>
      <c r="P232" s="109">
        <v>17.391034240855255</v>
      </c>
      <c r="Q232" s="109">
        <v>13.88648707484619</v>
      </c>
      <c r="R232" s="109">
        <v>72.000616363437416</v>
      </c>
      <c r="S232" s="110">
        <v>6.9597804992304071E-2</v>
      </c>
      <c r="T232" s="110">
        <v>6.535947712418301E-2</v>
      </c>
      <c r="U232" s="110">
        <v>0.17022463137701038</v>
      </c>
      <c r="V232" s="110">
        <v>0.2604117870128711</v>
      </c>
      <c r="W232" s="110">
        <v>0.24154007450534248</v>
      </c>
      <c r="X232" s="110">
        <v>0.19286622498828881</v>
      </c>
      <c r="Y232" s="110">
        <v>1</v>
      </c>
    </row>
    <row r="233" spans="1:25" x14ac:dyDescent="0.25">
      <c r="A233" s="107" t="str">
        <f t="shared" si="12"/>
        <v>UKAll persons35-39</v>
      </c>
      <c r="B233" s="107" t="s">
        <v>26</v>
      </c>
      <c r="C233" s="107" t="s">
        <v>16</v>
      </c>
      <c r="D233" s="107" t="s">
        <v>164</v>
      </c>
      <c r="E233" s="108">
        <v>4715</v>
      </c>
      <c r="F233" s="108">
        <v>4466</v>
      </c>
      <c r="G233" s="108">
        <v>12352</v>
      </c>
      <c r="H233" s="108">
        <v>17680</v>
      </c>
      <c r="I233" s="108">
        <v>14691</v>
      </c>
      <c r="J233" s="108">
        <v>10608</v>
      </c>
      <c r="K233" s="108">
        <v>64512</v>
      </c>
      <c r="L233" s="109">
        <v>7.572841378429306</v>
      </c>
      <c r="M233" s="109">
        <v>7.1729182600350549</v>
      </c>
      <c r="N233" s="109">
        <v>19.838756459461038</v>
      </c>
      <c r="O233" s="109">
        <v>28.396147522933223</v>
      </c>
      <c r="P233" s="109">
        <v>23.59546398526086</v>
      </c>
      <c r="Q233" s="109">
        <v>17.037688513759932</v>
      </c>
      <c r="R233" s="109">
        <v>103.61381611987942</v>
      </c>
      <c r="S233" s="110">
        <v>7.3087177579365073E-2</v>
      </c>
      <c r="T233" s="110">
        <v>6.9227430555555552E-2</v>
      </c>
      <c r="U233" s="110">
        <v>0.19146825396825395</v>
      </c>
      <c r="V233" s="110">
        <v>0.27405753968253971</v>
      </c>
      <c r="W233" s="110">
        <v>0.22772507440476192</v>
      </c>
      <c r="X233" s="110">
        <v>0.16443452380952378</v>
      </c>
      <c r="Y233" s="110">
        <v>1</v>
      </c>
    </row>
    <row r="234" spans="1:25" x14ac:dyDescent="0.25">
      <c r="A234" s="107" t="str">
        <f t="shared" si="12"/>
        <v>UKAll persons40-44</v>
      </c>
      <c r="B234" s="107" t="s">
        <v>26</v>
      </c>
      <c r="C234" s="107" t="s">
        <v>16</v>
      </c>
      <c r="D234" s="107" t="s">
        <v>165</v>
      </c>
      <c r="E234" s="108">
        <v>7906</v>
      </c>
      <c r="F234" s="108">
        <v>7221</v>
      </c>
      <c r="G234" s="108">
        <v>19116</v>
      </c>
      <c r="H234" s="108">
        <v>24566</v>
      </c>
      <c r="I234" s="108">
        <v>18462</v>
      </c>
      <c r="J234" s="108">
        <v>14800</v>
      </c>
      <c r="K234" s="108">
        <v>92071</v>
      </c>
      <c r="L234" s="109">
        <v>12.697960538252831</v>
      </c>
      <c r="M234" s="109">
        <v>11.597770433433304</v>
      </c>
      <c r="N234" s="109">
        <v>30.702531450700874</v>
      </c>
      <c r="O234" s="109">
        <v>39.455868781016832</v>
      </c>
      <c r="P234" s="109">
        <v>29.652130971062959</v>
      </c>
      <c r="Q234" s="109">
        <v>23.770530731867176</v>
      </c>
      <c r="R234" s="109">
        <v>147.87679290633397</v>
      </c>
      <c r="S234" s="110">
        <v>8.586851451597137E-2</v>
      </c>
      <c r="T234" s="110">
        <v>7.8428604012121095E-2</v>
      </c>
      <c r="U234" s="110">
        <v>0.20762237838190092</v>
      </c>
      <c r="V234" s="110">
        <v>0.26681582691618427</v>
      </c>
      <c r="W234" s="110">
        <v>0.20051916455778693</v>
      </c>
      <c r="X234" s="110">
        <v>0.16074551161603545</v>
      </c>
      <c r="Y234" s="110">
        <v>1</v>
      </c>
    </row>
    <row r="235" spans="1:25" x14ac:dyDescent="0.25">
      <c r="A235" s="107" t="str">
        <f t="shared" si="12"/>
        <v>UKAll persons45-49</v>
      </c>
      <c r="B235" s="107" t="s">
        <v>26</v>
      </c>
      <c r="C235" s="107" t="s">
        <v>16</v>
      </c>
      <c r="D235" s="107" t="s">
        <v>166</v>
      </c>
      <c r="E235" s="108">
        <v>12027</v>
      </c>
      <c r="F235" s="108">
        <v>10294</v>
      </c>
      <c r="G235" s="108">
        <v>25108</v>
      </c>
      <c r="H235" s="108">
        <v>31668</v>
      </c>
      <c r="I235" s="108">
        <v>26284</v>
      </c>
      <c r="J235" s="108">
        <v>21185</v>
      </c>
      <c r="K235" s="108">
        <v>126566</v>
      </c>
      <c r="L235" s="109">
        <v>19.316768453524766</v>
      </c>
      <c r="M235" s="109">
        <v>16.533367794178428</v>
      </c>
      <c r="N235" s="109">
        <v>40.326384163224397</v>
      </c>
      <c r="O235" s="109">
        <v>50.862511298430384</v>
      </c>
      <c r="P235" s="109">
        <v>42.215177686243031</v>
      </c>
      <c r="Q235" s="109">
        <v>34.025587402338253</v>
      </c>
      <c r="R235" s="109">
        <v>203.27979679793927</v>
      </c>
      <c r="S235" s="110">
        <v>9.5025520281908249E-2</v>
      </c>
      <c r="T235" s="110">
        <v>8.1333059431442881E-2</v>
      </c>
      <c r="U235" s="110">
        <v>0.19837871150229919</v>
      </c>
      <c r="V235" s="110">
        <v>0.25020937692587264</v>
      </c>
      <c r="W235" s="110">
        <v>0.20767030640140322</v>
      </c>
      <c r="X235" s="110">
        <v>0.16738302545707379</v>
      </c>
      <c r="Y235" s="110">
        <v>1</v>
      </c>
    </row>
    <row r="236" spans="1:25" x14ac:dyDescent="0.25">
      <c r="A236" s="107" t="str">
        <f t="shared" si="12"/>
        <v>UKAll persons50-54</v>
      </c>
      <c r="B236" s="107" t="s">
        <v>26</v>
      </c>
      <c r="C236" s="107" t="s">
        <v>16</v>
      </c>
      <c r="D236" s="107" t="s">
        <v>167</v>
      </c>
      <c r="E236" s="108">
        <v>16158</v>
      </c>
      <c r="F236" s="108">
        <v>13683</v>
      </c>
      <c r="G236" s="108">
        <v>33795</v>
      </c>
      <c r="H236" s="108">
        <v>46942</v>
      </c>
      <c r="I236" s="108">
        <v>38991</v>
      </c>
      <c r="J236" s="108">
        <v>23744</v>
      </c>
      <c r="K236" s="108">
        <v>173313</v>
      </c>
      <c r="L236" s="109">
        <v>25.951637538210122</v>
      </c>
      <c r="M236" s="109">
        <v>21.976498108387741</v>
      </c>
      <c r="N236" s="109">
        <v>54.27872203266562</v>
      </c>
      <c r="O236" s="109">
        <v>75.394341460493848</v>
      </c>
      <c r="P236" s="109">
        <v>62.62410565988062</v>
      </c>
      <c r="Q236" s="109">
        <v>38.135640655233395</v>
      </c>
      <c r="R236" s="109">
        <v>278.36094545487134</v>
      </c>
      <c r="S236" s="110">
        <v>9.3230167385020157E-2</v>
      </c>
      <c r="T236" s="110">
        <v>7.8949646016167274E-2</v>
      </c>
      <c r="U236" s="110">
        <v>0.19499402814560937</v>
      </c>
      <c r="V236" s="110">
        <v>0.27085100367543113</v>
      </c>
      <c r="W236" s="110">
        <v>0.22497446815876482</v>
      </c>
      <c r="X236" s="110">
        <v>0.13700068661900724</v>
      </c>
      <c r="Y236" s="110">
        <v>1</v>
      </c>
    </row>
    <row r="237" spans="1:25" x14ac:dyDescent="0.25">
      <c r="A237" s="107" t="str">
        <f t="shared" si="12"/>
        <v>UKAll persons55-59</v>
      </c>
      <c r="B237" s="107" t="s">
        <v>26</v>
      </c>
      <c r="C237" s="107" t="s">
        <v>16</v>
      </c>
      <c r="D237" s="107" t="s">
        <v>168</v>
      </c>
      <c r="E237" s="108">
        <v>20556</v>
      </c>
      <c r="F237" s="108">
        <v>17805</v>
      </c>
      <c r="G237" s="108">
        <v>47401</v>
      </c>
      <c r="H237" s="108">
        <v>62819</v>
      </c>
      <c r="I237" s="108">
        <v>37726</v>
      </c>
      <c r="J237" s="108">
        <v>25025</v>
      </c>
      <c r="K237" s="108">
        <v>211332</v>
      </c>
      <c r="L237" s="109">
        <v>33.0153398462339</v>
      </c>
      <c r="M237" s="109">
        <v>28.59691214060102</v>
      </c>
      <c r="N237" s="109">
        <v>76.131549136570001</v>
      </c>
      <c r="O237" s="109">
        <v>100.89466013818677</v>
      </c>
      <c r="P237" s="109">
        <v>60.592367729082504</v>
      </c>
      <c r="Q237" s="109">
        <v>40.193076457092978</v>
      </c>
      <c r="R237" s="109">
        <v>339.4239054477672</v>
      </c>
      <c r="S237" s="110">
        <v>9.7268752484242799E-2</v>
      </c>
      <c r="T237" s="110">
        <v>8.4251320197603771E-2</v>
      </c>
      <c r="U237" s="110">
        <v>0.22429636780042775</v>
      </c>
      <c r="V237" s="110">
        <v>0.29725266405466277</v>
      </c>
      <c r="W237" s="110">
        <v>0.17851532186322941</v>
      </c>
      <c r="X237" s="110">
        <v>0.11841557359983343</v>
      </c>
      <c r="Y237" s="110">
        <v>1</v>
      </c>
    </row>
    <row r="238" spans="1:25" x14ac:dyDescent="0.25">
      <c r="A238" s="107" t="str">
        <f t="shared" si="12"/>
        <v>UKAll persons60-64</v>
      </c>
      <c r="B238" s="107" t="s">
        <v>26</v>
      </c>
      <c r="C238" s="107" t="s">
        <v>16</v>
      </c>
      <c r="D238" s="107" t="s">
        <v>169</v>
      </c>
      <c r="E238" s="108">
        <v>32515</v>
      </c>
      <c r="F238" s="108">
        <v>26697</v>
      </c>
      <c r="G238" s="108">
        <v>61435</v>
      </c>
      <c r="H238" s="108">
        <v>66170</v>
      </c>
      <c r="I238" s="108">
        <v>41514</v>
      </c>
      <c r="J238" s="108">
        <v>25483</v>
      </c>
      <c r="K238" s="108">
        <v>253814</v>
      </c>
      <c r="L238" s="109">
        <v>52.22289234774739</v>
      </c>
      <c r="M238" s="109">
        <v>42.878503983017431</v>
      </c>
      <c r="N238" s="109">
        <v>98.671794291368926</v>
      </c>
      <c r="O238" s="109">
        <v>106.27675800862508</v>
      </c>
      <c r="P238" s="109">
        <v>66.676338702887435</v>
      </c>
      <c r="Q238" s="109">
        <v>40.928678016227792</v>
      </c>
      <c r="R238" s="109">
        <v>407.65496534987398</v>
      </c>
      <c r="S238" s="110">
        <v>0.12810562065134315</v>
      </c>
      <c r="T238" s="110">
        <v>0.10518332322094133</v>
      </c>
      <c r="U238" s="110">
        <v>0.24204732599462603</v>
      </c>
      <c r="V238" s="110">
        <v>0.26070271931414346</v>
      </c>
      <c r="W238" s="110">
        <v>0.16356071769090755</v>
      </c>
      <c r="X238" s="110">
        <v>0.10040029312803866</v>
      </c>
      <c r="Y238" s="110">
        <v>1</v>
      </c>
    </row>
    <row r="239" spans="1:25" x14ac:dyDescent="0.25">
      <c r="A239" s="107" t="str">
        <f t="shared" si="12"/>
        <v>UKAll persons65-69</v>
      </c>
      <c r="B239" s="107" t="s">
        <v>26</v>
      </c>
      <c r="C239" s="107" t="s">
        <v>16</v>
      </c>
      <c r="D239" s="107" t="s">
        <v>22</v>
      </c>
      <c r="E239" s="108">
        <v>34278</v>
      </c>
      <c r="F239" s="108">
        <v>26941</v>
      </c>
      <c r="G239" s="108">
        <v>62084</v>
      </c>
      <c r="H239" s="108">
        <v>69287</v>
      </c>
      <c r="I239" s="108">
        <v>38020</v>
      </c>
      <c r="J239" s="108">
        <v>19152</v>
      </c>
      <c r="K239" s="108">
        <v>249762</v>
      </c>
      <c r="L239" s="109">
        <v>55.054476515333995</v>
      </c>
      <c r="M239" s="109">
        <v>43.27039651670497</v>
      </c>
      <c r="N239" s="109">
        <v>99.71416418630011</v>
      </c>
      <c r="O239" s="109">
        <v>111.28302451478926</v>
      </c>
      <c r="P239" s="109">
        <v>61.064566109837159</v>
      </c>
      <c r="Q239" s="109">
        <v>30.760351660589201</v>
      </c>
      <c r="R239" s="109">
        <v>401.14697950355469</v>
      </c>
      <c r="S239" s="110">
        <v>0.13724265500756722</v>
      </c>
      <c r="T239" s="110">
        <v>0.10786668908801178</v>
      </c>
      <c r="U239" s="110">
        <v>0.24857264115437896</v>
      </c>
      <c r="V239" s="110">
        <v>0.27741209631569258</v>
      </c>
      <c r="W239" s="110">
        <v>0.15222491812205219</v>
      </c>
      <c r="X239" s="110">
        <v>7.6681000312297312E-2</v>
      </c>
      <c r="Y239" s="110">
        <v>1</v>
      </c>
    </row>
    <row r="240" spans="1:25" x14ac:dyDescent="0.25">
      <c r="A240" s="107" t="str">
        <f t="shared" si="12"/>
        <v>UKAll persons70-74</v>
      </c>
      <c r="B240" s="107" t="s">
        <v>26</v>
      </c>
      <c r="C240" s="107" t="s">
        <v>16</v>
      </c>
      <c r="D240" s="107" t="s">
        <v>23</v>
      </c>
      <c r="E240" s="108">
        <v>32549</v>
      </c>
      <c r="F240" s="108">
        <v>24837</v>
      </c>
      <c r="G240" s="108">
        <v>55364</v>
      </c>
      <c r="H240" s="108">
        <v>59849</v>
      </c>
      <c r="I240" s="108">
        <v>30392</v>
      </c>
      <c r="J240" s="108">
        <v>12439</v>
      </c>
      <c r="K240" s="108">
        <v>215430</v>
      </c>
      <c r="L240" s="109">
        <v>52.277500323753017</v>
      </c>
      <c r="M240" s="109">
        <v>39.891126472120611</v>
      </c>
      <c r="N240" s="109">
        <v>88.921058340479348</v>
      </c>
      <c r="O240" s="109">
        <v>96.124492822399901</v>
      </c>
      <c r="P240" s="109">
        <v>48.813106081277517</v>
      </c>
      <c r="Q240" s="109">
        <v>19.978488633357824</v>
      </c>
      <c r="R240" s="109">
        <v>346.00577267338821</v>
      </c>
      <c r="S240" s="110">
        <v>0.15108852063315228</v>
      </c>
      <c r="T240" s="110">
        <v>0.11529034953349115</v>
      </c>
      <c r="U240" s="110">
        <v>0.25699299076266074</v>
      </c>
      <c r="V240" s="110">
        <v>0.27781181822401707</v>
      </c>
      <c r="W240" s="110">
        <v>0.14107598755976422</v>
      </c>
      <c r="X240" s="110">
        <v>5.7740333286914546E-2</v>
      </c>
      <c r="Y240" s="110">
        <v>1</v>
      </c>
    </row>
    <row r="241" spans="1:25" x14ac:dyDescent="0.25">
      <c r="A241" s="107" t="str">
        <f t="shared" si="12"/>
        <v>UKAll persons75-79</v>
      </c>
      <c r="B241" s="107" t="s">
        <v>26</v>
      </c>
      <c r="C241" s="107" t="s">
        <v>16</v>
      </c>
      <c r="D241" s="107" t="s">
        <v>170</v>
      </c>
      <c r="E241" s="108">
        <v>29064</v>
      </c>
      <c r="F241" s="108">
        <v>21434</v>
      </c>
      <c r="G241" s="108">
        <v>46109</v>
      </c>
      <c r="H241" s="108">
        <v>43051</v>
      </c>
      <c r="I241" s="108">
        <v>17688</v>
      </c>
      <c r="J241" s="108">
        <v>4526</v>
      </c>
      <c r="K241" s="108">
        <v>161872</v>
      </c>
      <c r="L241" s="109">
        <v>46.680182783174835</v>
      </c>
      <c r="M241" s="109">
        <v>34.425510520732502</v>
      </c>
      <c r="N241" s="109">
        <v>74.056446048355653</v>
      </c>
      <c r="O241" s="109">
        <v>69.144940441730668</v>
      </c>
      <c r="P241" s="109">
        <v>28.40899645846396</v>
      </c>
      <c r="Q241" s="109">
        <v>7.269285276515598</v>
      </c>
      <c r="R241" s="109">
        <v>259.98536152897321</v>
      </c>
      <c r="S241" s="110">
        <v>0.1795492735000494</v>
      </c>
      <c r="T241" s="110">
        <v>0.13241326480181873</v>
      </c>
      <c r="U241" s="110">
        <v>0.2848485222892162</v>
      </c>
      <c r="V241" s="110">
        <v>0.26595705248591484</v>
      </c>
      <c r="W241" s="110">
        <v>0.10927152317880795</v>
      </c>
      <c r="X241" s="110">
        <v>2.7960363744192945E-2</v>
      </c>
      <c r="Y241" s="110">
        <v>1</v>
      </c>
    </row>
    <row r="242" spans="1:25" x14ac:dyDescent="0.25">
      <c r="A242" s="107" t="str">
        <f t="shared" si="12"/>
        <v>UKAll persons80-84</v>
      </c>
      <c r="B242" s="107" t="s">
        <v>26</v>
      </c>
      <c r="C242" s="107" t="s">
        <v>16</v>
      </c>
      <c r="D242" s="107" t="s">
        <v>171</v>
      </c>
      <c r="E242" s="108">
        <v>20952</v>
      </c>
      <c r="F242" s="108">
        <v>14096</v>
      </c>
      <c r="G242" s="108">
        <v>27391</v>
      </c>
      <c r="H242" s="108">
        <v>21595</v>
      </c>
      <c r="I242" s="108">
        <v>5181</v>
      </c>
      <c r="J242" s="108">
        <v>1433</v>
      </c>
      <c r="K242" s="108">
        <v>90648</v>
      </c>
      <c r="L242" s="109">
        <v>33.651362155005479</v>
      </c>
      <c r="M242" s="109">
        <v>22.639824405162145</v>
      </c>
      <c r="N242" s="109">
        <v>43.993149140309043</v>
      </c>
      <c r="O242" s="109">
        <v>34.684095348288629</v>
      </c>
      <c r="P242" s="109">
        <v>8.3212918730948537</v>
      </c>
      <c r="Q242" s="109">
        <v>2.3015655769436258</v>
      </c>
      <c r="R242" s="109">
        <v>145.59128849880378</v>
      </c>
      <c r="S242" s="110">
        <v>0.23113582208101668</v>
      </c>
      <c r="T242" s="110">
        <v>0.15550260347718647</v>
      </c>
      <c r="U242" s="110">
        <v>0.3021688288765334</v>
      </c>
      <c r="V242" s="110">
        <v>0.23822919424587416</v>
      </c>
      <c r="W242" s="110">
        <v>5.7155149589621389E-2</v>
      </c>
      <c r="X242" s="110">
        <v>1.5808401729767892E-2</v>
      </c>
      <c r="Y242" s="110">
        <v>1</v>
      </c>
    </row>
    <row r="243" spans="1:25" x14ac:dyDescent="0.25">
      <c r="A243" s="107" t="str">
        <f t="shared" si="12"/>
        <v>UKAll persons85+</v>
      </c>
      <c r="B243" s="107" t="s">
        <v>26</v>
      </c>
      <c r="C243" s="107" t="s">
        <v>16</v>
      </c>
      <c r="D243" s="107" t="s">
        <v>172</v>
      </c>
      <c r="E243" s="108">
        <v>16090</v>
      </c>
      <c r="F243" s="108">
        <v>9410</v>
      </c>
      <c r="G243" s="108">
        <v>14534</v>
      </c>
      <c r="H243" s="108">
        <v>6704</v>
      </c>
      <c r="I243" s="108">
        <v>1332</v>
      </c>
      <c r="J243" s="108">
        <v>530</v>
      </c>
      <c r="K243" s="108">
        <v>48600</v>
      </c>
      <c r="L243" s="109">
        <v>25.842421586198842</v>
      </c>
      <c r="M243" s="109">
        <v>15.113560418031767</v>
      </c>
      <c r="N243" s="109">
        <v>23.343303625470107</v>
      </c>
      <c r="O243" s="109">
        <v>10.767407974759294</v>
      </c>
      <c r="P243" s="109">
        <v>2.1393477658680458</v>
      </c>
      <c r="Q243" s="109">
        <v>0.8512419789114597</v>
      </c>
      <c r="R243" s="109">
        <v>78.057283349239512</v>
      </c>
      <c r="S243" s="110">
        <v>0.3310699588477366</v>
      </c>
      <c r="T243" s="110">
        <v>0.19362139917695476</v>
      </c>
      <c r="U243" s="110">
        <v>0.29905349794238684</v>
      </c>
      <c r="V243" s="110">
        <v>0.13794238683127572</v>
      </c>
      <c r="W243" s="110">
        <v>2.7407407407407405E-2</v>
      </c>
      <c r="X243" s="110">
        <v>1.0905349794238683E-2</v>
      </c>
      <c r="Y243" s="110">
        <v>1</v>
      </c>
    </row>
    <row r="244" spans="1:25" x14ac:dyDescent="0.25">
      <c r="A244" s="107" t="str">
        <f t="shared" si="12"/>
        <v>UKAll personsTotal</v>
      </c>
      <c r="B244" s="107" t="s">
        <v>26</v>
      </c>
      <c r="C244" s="107" t="s">
        <v>16</v>
      </c>
      <c r="D244" s="107" t="s">
        <v>6</v>
      </c>
      <c r="E244" s="108">
        <v>235596</v>
      </c>
      <c r="F244" s="108">
        <v>185186</v>
      </c>
      <c r="G244" s="108">
        <v>426495</v>
      </c>
      <c r="H244" s="108">
        <v>481701</v>
      </c>
      <c r="I244" s="108">
        <v>298926</v>
      </c>
      <c r="J244" s="108">
        <v>183887</v>
      </c>
      <c r="K244" s="108">
        <v>1811791</v>
      </c>
      <c r="L244" s="109">
        <v>378.39472691249858</v>
      </c>
      <c r="M244" s="109">
        <v>297.43037189942942</v>
      </c>
      <c r="N244" s="109">
        <v>685.00084489781705</v>
      </c>
      <c r="O244" s="109">
        <v>773.66813676156426</v>
      </c>
      <c r="P244" s="109">
        <v>480.11011280771135</v>
      </c>
      <c r="Q244" s="109">
        <v>295.34402599262569</v>
      </c>
      <c r="R244" s="109">
        <v>2909.9482192716464</v>
      </c>
      <c r="S244" s="110">
        <v>0.13003486605243098</v>
      </c>
      <c r="T244" s="110">
        <v>0.10221156855288496</v>
      </c>
      <c r="U244" s="110">
        <v>0.23539966806325896</v>
      </c>
      <c r="V244" s="110">
        <v>0.26587007000255547</v>
      </c>
      <c r="W244" s="110">
        <v>0.16498922889008721</v>
      </c>
      <c r="X244" s="110">
        <v>0.1014945984387824</v>
      </c>
      <c r="Y244" s="110">
        <v>1</v>
      </c>
    </row>
    <row r="246" spans="1:25" x14ac:dyDescent="0.25">
      <c r="A246" s="98" t="s">
        <v>239</v>
      </c>
      <c r="B246" s="101"/>
      <c r="C246" s="101"/>
      <c r="D246" s="101"/>
      <c r="E246" s="101"/>
      <c r="F246" s="101"/>
      <c r="G246" s="101"/>
      <c r="H246" s="101"/>
      <c r="I246" s="101"/>
    </row>
    <row r="247" spans="1:25" ht="15" customHeight="1" x14ac:dyDescent="0.25">
      <c r="A247" s="101" t="s">
        <v>240</v>
      </c>
      <c r="B247" s="114"/>
      <c r="C247" s="114"/>
      <c r="D247" s="114"/>
      <c r="E247" s="114"/>
      <c r="F247" s="114"/>
      <c r="G247" s="114"/>
      <c r="H247" s="114"/>
      <c r="I247" s="114"/>
    </row>
    <row r="248" spans="1:25" x14ac:dyDescent="0.25">
      <c r="A248" s="114"/>
      <c r="B248" s="114"/>
      <c r="C248" s="114"/>
      <c r="D248" s="114"/>
      <c r="E248" s="114"/>
      <c r="F248" s="114"/>
      <c r="G248" s="114"/>
      <c r="H248" s="114"/>
      <c r="I248" s="114"/>
    </row>
  </sheetData>
  <mergeCells count="3">
    <mergeCell ref="E3:K3"/>
    <mergeCell ref="L3:R3"/>
    <mergeCell ref="S3:Y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246"/>
  </sheetPr>
  <dimension ref="A1:Y296"/>
  <sheetViews>
    <sheetView showGridLines="0" topLeftCell="C268" workbookViewId="0">
      <selection activeCell="E125" sqref="E125:K125"/>
    </sheetView>
  </sheetViews>
  <sheetFormatPr defaultRowHeight="15" x14ac:dyDescent="0.25"/>
  <cols>
    <col min="1" max="1" width="44.85546875" style="113" customWidth="1"/>
    <col min="2" max="2" width="44.5703125" style="112" bestFit="1" customWidth="1"/>
    <col min="3" max="3" width="11" style="112" bestFit="1" customWidth="1"/>
    <col min="4" max="4" width="9.140625" style="112"/>
    <col min="5" max="16384" width="9.140625" style="113"/>
  </cols>
  <sheetData>
    <row r="1" spans="1:25" s="102" customFormat="1" ht="25.5" customHeight="1" x14ac:dyDescent="0.25">
      <c r="A1" s="102" t="s">
        <v>41</v>
      </c>
      <c r="B1" s="102" t="s">
        <v>186</v>
      </c>
      <c r="C1" s="102" t="s">
        <v>39</v>
      </c>
      <c r="D1" s="102" t="s">
        <v>40</v>
      </c>
      <c r="E1" s="102">
        <v>5</v>
      </c>
      <c r="F1" s="102">
        <v>6</v>
      </c>
      <c r="G1" s="102">
        <v>7</v>
      </c>
      <c r="H1" s="102">
        <v>8</v>
      </c>
      <c r="I1" s="102">
        <v>9</v>
      </c>
      <c r="J1" s="102">
        <v>10</v>
      </c>
      <c r="K1" s="102">
        <v>11</v>
      </c>
      <c r="L1" s="102">
        <v>12</v>
      </c>
      <c r="M1" s="102">
        <v>13</v>
      </c>
      <c r="N1" s="102">
        <v>14</v>
      </c>
      <c r="O1" s="102">
        <v>15</v>
      </c>
      <c r="P1" s="102">
        <v>16</v>
      </c>
      <c r="Q1" s="102">
        <v>17</v>
      </c>
      <c r="R1" s="102">
        <v>18</v>
      </c>
      <c r="S1" s="102">
        <v>19</v>
      </c>
      <c r="T1" s="102">
        <v>20</v>
      </c>
      <c r="U1" s="102">
        <v>21</v>
      </c>
      <c r="V1" s="102">
        <v>22</v>
      </c>
      <c r="W1" s="102">
        <v>23</v>
      </c>
      <c r="X1" s="102">
        <v>24</v>
      </c>
      <c r="Y1" s="102">
        <v>25</v>
      </c>
    </row>
    <row r="2" spans="1:25" s="112" customFormat="1" x14ac:dyDescent="0.25">
      <c r="A2" s="103"/>
      <c r="B2" s="103"/>
      <c r="C2" s="103"/>
      <c r="D2" s="103"/>
      <c r="E2" s="103"/>
      <c r="F2" s="103"/>
      <c r="G2" s="103"/>
      <c r="H2" s="103"/>
      <c r="I2" s="103"/>
      <c r="J2" s="103"/>
      <c r="K2" s="103"/>
      <c r="L2" s="103"/>
      <c r="M2" s="103"/>
      <c r="N2" s="103"/>
      <c r="O2" s="103"/>
      <c r="P2" s="103"/>
      <c r="Q2" s="103"/>
      <c r="R2" s="103"/>
      <c r="S2" s="103"/>
      <c r="T2" s="103"/>
      <c r="U2" s="103"/>
      <c r="V2" s="103"/>
      <c r="W2" s="103"/>
      <c r="X2" s="103"/>
      <c r="Y2" s="103"/>
    </row>
    <row r="3" spans="1:25" s="112" customFormat="1" x14ac:dyDescent="0.25">
      <c r="A3" s="103"/>
      <c r="B3" s="103"/>
      <c r="C3" s="103"/>
      <c r="D3" s="103"/>
      <c r="E3" s="164" t="s">
        <v>35</v>
      </c>
      <c r="F3" s="164"/>
      <c r="G3" s="164"/>
      <c r="H3" s="164"/>
      <c r="I3" s="164"/>
      <c r="J3" s="164"/>
      <c r="K3" s="164"/>
      <c r="L3" s="165" t="s">
        <v>36</v>
      </c>
      <c r="M3" s="164"/>
      <c r="N3" s="164"/>
      <c r="O3" s="164"/>
      <c r="P3" s="164"/>
      <c r="Q3" s="164"/>
      <c r="R3" s="164"/>
      <c r="S3" s="164" t="s">
        <v>37</v>
      </c>
      <c r="T3" s="164"/>
      <c r="U3" s="164"/>
      <c r="V3" s="164"/>
      <c r="W3" s="164"/>
      <c r="X3" s="164"/>
      <c r="Y3" s="164"/>
    </row>
    <row r="4" spans="1:25" s="112" customFormat="1" x14ac:dyDescent="0.25">
      <c r="A4" s="103"/>
      <c r="B4" s="103"/>
      <c r="C4" s="103"/>
      <c r="D4" s="103"/>
      <c r="E4" s="104">
        <v>1</v>
      </c>
      <c r="F4" s="104" t="s">
        <v>29</v>
      </c>
      <c r="G4" s="104" t="s">
        <v>30</v>
      </c>
      <c r="H4" s="104" t="s">
        <v>31</v>
      </c>
      <c r="I4" s="104" t="s">
        <v>32</v>
      </c>
      <c r="J4" s="104" t="s">
        <v>33</v>
      </c>
      <c r="K4" s="104" t="s">
        <v>34</v>
      </c>
      <c r="L4" s="105">
        <v>1</v>
      </c>
      <c r="M4" s="106" t="s">
        <v>29</v>
      </c>
      <c r="N4" s="106" t="s">
        <v>30</v>
      </c>
      <c r="O4" s="106" t="s">
        <v>31</v>
      </c>
      <c r="P4" s="106" t="s">
        <v>32</v>
      </c>
      <c r="Q4" s="106" t="s">
        <v>33</v>
      </c>
      <c r="R4" s="106" t="s">
        <v>34</v>
      </c>
      <c r="S4" s="106">
        <v>1</v>
      </c>
      <c r="T4" s="106" t="s">
        <v>29</v>
      </c>
      <c r="U4" s="106" t="s">
        <v>30</v>
      </c>
      <c r="V4" s="106" t="s">
        <v>31</v>
      </c>
      <c r="W4" s="106" t="s">
        <v>32</v>
      </c>
      <c r="X4" s="106" t="s">
        <v>33</v>
      </c>
      <c r="Y4" s="106" t="s">
        <v>34</v>
      </c>
    </row>
    <row r="5" spans="1:25" x14ac:dyDescent="0.25">
      <c r="A5" s="107" t="str">
        <f>B5&amp;C5&amp;D5</f>
        <v>Cheshire and MerseyMale0-14</v>
      </c>
      <c r="B5" s="107" t="s">
        <v>173</v>
      </c>
      <c r="C5" s="107" t="s">
        <v>14</v>
      </c>
      <c r="D5" s="107" t="s">
        <v>18</v>
      </c>
      <c r="E5" s="108">
        <v>27</v>
      </c>
      <c r="F5" s="108">
        <v>12</v>
      </c>
      <c r="G5" s="108">
        <v>45</v>
      </c>
      <c r="H5" s="108">
        <v>64</v>
      </c>
      <c r="I5" s="108">
        <v>27</v>
      </c>
      <c r="J5" s="108">
        <v>0</v>
      </c>
      <c r="K5" s="108">
        <v>175</v>
      </c>
      <c r="L5" s="109">
        <v>2.347066861849906</v>
      </c>
      <c r="M5" s="110">
        <v>1.0431408274888472</v>
      </c>
      <c r="N5" s="110">
        <v>3.9117781030831766</v>
      </c>
      <c r="O5" s="110">
        <v>5.5634177466071844</v>
      </c>
      <c r="P5" s="110">
        <v>2.347066861849906</v>
      </c>
      <c r="Q5" s="110">
        <v>0</v>
      </c>
      <c r="R5" s="110">
        <v>15.21247040087902</v>
      </c>
      <c r="S5" s="110">
        <v>0.15428571428571428</v>
      </c>
      <c r="T5" s="110">
        <v>6.8571428571428575E-2</v>
      </c>
      <c r="U5" s="110">
        <v>0.25714285714285712</v>
      </c>
      <c r="V5" s="110">
        <v>0.36571428571428571</v>
      </c>
      <c r="W5" s="110">
        <v>0.15428571428571428</v>
      </c>
      <c r="X5" s="110">
        <v>0</v>
      </c>
      <c r="Y5" s="110">
        <v>1</v>
      </c>
    </row>
    <row r="6" spans="1:25" x14ac:dyDescent="0.25">
      <c r="A6" s="107" t="str">
        <f t="shared" ref="A6:A69" si="0">B6&amp;C6&amp;D6</f>
        <v>Cheshire and MerseyMale15-24</v>
      </c>
      <c r="B6" s="107" t="s">
        <v>173</v>
      </c>
      <c r="C6" s="107" t="s">
        <v>14</v>
      </c>
      <c r="D6" s="107" t="s">
        <v>19</v>
      </c>
      <c r="E6" s="108">
        <v>38</v>
      </c>
      <c r="F6" s="108">
        <v>45</v>
      </c>
      <c r="G6" s="108">
        <v>75</v>
      </c>
      <c r="H6" s="108">
        <v>58</v>
      </c>
      <c r="I6" s="108">
        <v>58</v>
      </c>
      <c r="J6" s="108">
        <v>72</v>
      </c>
      <c r="K6" s="108">
        <v>346</v>
      </c>
      <c r="L6" s="109">
        <v>3.3032792870480159</v>
      </c>
      <c r="M6" s="110">
        <v>3.9117781030831766</v>
      </c>
      <c r="N6" s="110">
        <v>6.5196301718052947</v>
      </c>
      <c r="O6" s="110">
        <v>5.0418473328627611</v>
      </c>
      <c r="P6" s="110">
        <v>5.0418473328627611</v>
      </c>
      <c r="Q6" s="110">
        <v>6.2588449649330826</v>
      </c>
      <c r="R6" s="110">
        <v>30.077227192595092</v>
      </c>
      <c r="S6" s="110">
        <v>0.10982658959537572</v>
      </c>
      <c r="T6" s="110">
        <v>0.13005780346820808</v>
      </c>
      <c r="U6" s="110">
        <v>0.21676300578034682</v>
      </c>
      <c r="V6" s="110">
        <v>0.16763005780346821</v>
      </c>
      <c r="W6" s="110">
        <v>0.16763005780346821</v>
      </c>
      <c r="X6" s="110">
        <v>0.20809248554913293</v>
      </c>
      <c r="Y6" s="110">
        <v>1</v>
      </c>
    </row>
    <row r="7" spans="1:25" x14ac:dyDescent="0.25">
      <c r="A7" s="107" t="str">
        <f t="shared" si="0"/>
        <v>Cheshire and MerseyMale25-49</v>
      </c>
      <c r="B7" s="107" t="s">
        <v>173</v>
      </c>
      <c r="C7" s="107" t="s">
        <v>14</v>
      </c>
      <c r="D7" s="107" t="s">
        <v>20</v>
      </c>
      <c r="E7" s="108">
        <v>424</v>
      </c>
      <c r="F7" s="108">
        <v>318</v>
      </c>
      <c r="G7" s="108">
        <v>566</v>
      </c>
      <c r="H7" s="108">
        <v>701</v>
      </c>
      <c r="I7" s="108">
        <v>505</v>
      </c>
      <c r="J7" s="108">
        <v>304</v>
      </c>
      <c r="K7" s="108">
        <v>2818</v>
      </c>
      <c r="L7" s="109">
        <v>36.857642571272599</v>
      </c>
      <c r="M7" s="110">
        <v>27.643231928454448</v>
      </c>
      <c r="N7" s="110">
        <v>49.201475696557289</v>
      </c>
      <c r="O7" s="110">
        <v>60.936810005806819</v>
      </c>
      <c r="P7" s="110">
        <v>43.898843156822316</v>
      </c>
      <c r="Q7" s="110">
        <v>26.426234296384127</v>
      </c>
      <c r="R7" s="110">
        <v>244.96423765529758</v>
      </c>
      <c r="S7" s="110">
        <v>0.1504613200851668</v>
      </c>
      <c r="T7" s="110">
        <v>0.11284599006387509</v>
      </c>
      <c r="U7" s="110">
        <v>0.2008516678495387</v>
      </c>
      <c r="V7" s="110">
        <v>0.24875798438608945</v>
      </c>
      <c r="W7" s="110">
        <v>0.17920511000709724</v>
      </c>
      <c r="X7" s="110">
        <v>0.1078779276082328</v>
      </c>
      <c r="Y7" s="110">
        <v>1</v>
      </c>
    </row>
    <row r="8" spans="1:25" x14ac:dyDescent="0.25">
      <c r="A8" s="107" t="str">
        <f t="shared" si="0"/>
        <v>Cheshire and MerseyMale50-64</v>
      </c>
      <c r="B8" s="107" t="s">
        <v>173</v>
      </c>
      <c r="C8" s="107" t="s">
        <v>14</v>
      </c>
      <c r="D8" s="107" t="s">
        <v>21</v>
      </c>
      <c r="E8" s="108">
        <v>1309</v>
      </c>
      <c r="F8" s="108">
        <v>977</v>
      </c>
      <c r="G8" s="108">
        <v>1621</v>
      </c>
      <c r="H8" s="108">
        <v>1519</v>
      </c>
      <c r="I8" s="108">
        <v>763</v>
      </c>
      <c r="J8" s="108">
        <v>445</v>
      </c>
      <c r="K8" s="108">
        <v>6634</v>
      </c>
      <c r="L8" s="109">
        <v>113.78927859857507</v>
      </c>
      <c r="M8" s="110">
        <v>84.929049038050294</v>
      </c>
      <c r="N8" s="110">
        <v>140.91094011328511</v>
      </c>
      <c r="O8" s="110">
        <v>132.04424307962989</v>
      </c>
      <c r="P8" s="110">
        <v>66.32637094783253</v>
      </c>
      <c r="Q8" s="110">
        <v>38.683139019378082</v>
      </c>
      <c r="R8" s="110">
        <v>576.68302079675095</v>
      </c>
      <c r="S8" s="110">
        <v>0.19731685257763037</v>
      </c>
      <c r="T8" s="110">
        <v>0.14727163099186011</v>
      </c>
      <c r="U8" s="110">
        <v>0.24434730177871575</v>
      </c>
      <c r="V8" s="110">
        <v>0.22897196261682243</v>
      </c>
      <c r="W8" s="110">
        <v>0.11501356647573109</v>
      </c>
      <c r="X8" s="110">
        <v>6.7078685559240278E-2</v>
      </c>
      <c r="Y8" s="110">
        <v>1</v>
      </c>
    </row>
    <row r="9" spans="1:25" x14ac:dyDescent="0.25">
      <c r="A9" s="107" t="str">
        <f t="shared" si="0"/>
        <v>Cheshire and MerseyMale65-69</v>
      </c>
      <c r="B9" s="107" t="s">
        <v>173</v>
      </c>
      <c r="C9" s="107" t="s">
        <v>14</v>
      </c>
      <c r="D9" s="107" t="s">
        <v>22</v>
      </c>
      <c r="E9" s="108">
        <v>807</v>
      </c>
      <c r="F9" s="108">
        <v>582</v>
      </c>
      <c r="G9" s="108">
        <v>1081</v>
      </c>
      <c r="H9" s="108">
        <v>1035</v>
      </c>
      <c r="I9" s="108">
        <v>435</v>
      </c>
      <c r="J9" s="108">
        <v>202</v>
      </c>
      <c r="K9" s="108">
        <v>4142</v>
      </c>
      <c r="L9" s="109">
        <v>70.151220648624971</v>
      </c>
      <c r="M9" s="110">
        <v>50.592330133209082</v>
      </c>
      <c r="N9" s="110">
        <v>93.96960287628697</v>
      </c>
      <c r="O9" s="110">
        <v>89.970896370913067</v>
      </c>
      <c r="P9" s="110">
        <v>37.81385499647071</v>
      </c>
      <c r="Q9" s="110">
        <v>17.559537262728927</v>
      </c>
      <c r="R9" s="110">
        <v>360.05744228823374</v>
      </c>
      <c r="S9" s="110">
        <v>0.19483341380975375</v>
      </c>
      <c r="T9" s="110">
        <v>0.14051183003380008</v>
      </c>
      <c r="U9" s="110">
        <v>0.26098503138580392</v>
      </c>
      <c r="V9" s="110">
        <v>0.24987928536938678</v>
      </c>
      <c r="W9" s="110">
        <v>0.10502172863351038</v>
      </c>
      <c r="X9" s="110">
        <v>4.8768710767745048E-2</v>
      </c>
      <c r="Y9" s="110">
        <v>1</v>
      </c>
    </row>
    <row r="10" spans="1:25" x14ac:dyDescent="0.25">
      <c r="A10" s="107" t="str">
        <f t="shared" si="0"/>
        <v>Cheshire and MerseyMale70-74</v>
      </c>
      <c r="B10" s="107" t="s">
        <v>173</v>
      </c>
      <c r="C10" s="107" t="s">
        <v>14</v>
      </c>
      <c r="D10" s="107" t="s">
        <v>23</v>
      </c>
      <c r="E10" s="108">
        <v>821</v>
      </c>
      <c r="F10" s="108">
        <v>643</v>
      </c>
      <c r="G10" s="108">
        <v>1215</v>
      </c>
      <c r="H10" s="108">
        <v>1331</v>
      </c>
      <c r="I10" s="108">
        <v>588</v>
      </c>
      <c r="J10" s="108">
        <v>307</v>
      </c>
      <c r="K10" s="108">
        <v>4905</v>
      </c>
      <c r="L10" s="109">
        <v>71.368218280695288</v>
      </c>
      <c r="M10" s="110">
        <v>55.894962672944054</v>
      </c>
      <c r="N10" s="110">
        <v>105.61800878324577</v>
      </c>
      <c r="O10" s="110">
        <v>115.70170344897129</v>
      </c>
      <c r="P10" s="110">
        <v>51.113900546953509</v>
      </c>
      <c r="Q10" s="110">
        <v>26.687019503256337</v>
      </c>
      <c r="R10" s="110">
        <v>426.38381323606626</v>
      </c>
      <c r="S10" s="110">
        <v>0.16738022426095819</v>
      </c>
      <c r="T10" s="110">
        <v>0.1310907237512742</v>
      </c>
      <c r="U10" s="110">
        <v>0.24770642201834861</v>
      </c>
      <c r="V10" s="110">
        <v>0.27135575942915391</v>
      </c>
      <c r="W10" s="110">
        <v>0.1198776758409786</v>
      </c>
      <c r="X10" s="110">
        <v>6.2589194699286435E-2</v>
      </c>
      <c r="Y10" s="110">
        <v>1</v>
      </c>
    </row>
    <row r="11" spans="1:25" x14ac:dyDescent="0.25">
      <c r="A11" s="107" t="str">
        <f t="shared" si="0"/>
        <v>Cheshire and MerseyMale75+</v>
      </c>
      <c r="B11" s="107" t="s">
        <v>173</v>
      </c>
      <c r="C11" s="107" t="s">
        <v>14</v>
      </c>
      <c r="D11" s="107" t="s">
        <v>24</v>
      </c>
      <c r="E11" s="108">
        <v>1536</v>
      </c>
      <c r="F11" s="108">
        <v>1238</v>
      </c>
      <c r="G11" s="108">
        <v>2376</v>
      </c>
      <c r="H11" s="108">
        <v>3239</v>
      </c>
      <c r="I11" s="108">
        <v>1959</v>
      </c>
      <c r="J11" s="108">
        <v>1042</v>
      </c>
      <c r="K11" s="108">
        <v>11390</v>
      </c>
      <c r="L11" s="109">
        <v>133.52202591857244</v>
      </c>
      <c r="M11" s="110">
        <v>107.61736203593273</v>
      </c>
      <c r="N11" s="110">
        <v>206.54188384279172</v>
      </c>
      <c r="O11" s="110">
        <v>281.56109501969797</v>
      </c>
      <c r="P11" s="110">
        <v>170.29274008755428</v>
      </c>
      <c r="Q11" s="110">
        <v>90.579395186948219</v>
      </c>
      <c r="R11" s="110">
        <v>990.11450209149734</v>
      </c>
      <c r="S11" s="110">
        <v>0.13485513608428448</v>
      </c>
      <c r="T11" s="110">
        <v>0.1086918349429324</v>
      </c>
      <c r="U11" s="110">
        <v>0.20860403863037752</v>
      </c>
      <c r="V11" s="110">
        <v>0.28437225636523267</v>
      </c>
      <c r="W11" s="110">
        <v>0.1719929762949956</v>
      </c>
      <c r="X11" s="110">
        <v>9.1483757682177341E-2</v>
      </c>
      <c r="Y11" s="110">
        <v>1</v>
      </c>
    </row>
    <row r="12" spans="1:25" x14ac:dyDescent="0.25">
      <c r="A12" s="107" t="str">
        <f t="shared" si="0"/>
        <v>Cheshire and MerseyMaleTotal</v>
      </c>
      <c r="B12" s="107" t="s">
        <v>173</v>
      </c>
      <c r="C12" s="107" t="s">
        <v>14</v>
      </c>
      <c r="D12" s="107" t="s">
        <v>6</v>
      </c>
      <c r="E12" s="108">
        <f>SUM(E5:E11)</f>
        <v>4962</v>
      </c>
      <c r="F12" s="108">
        <f t="shared" ref="F12:K12" si="1">SUM(F5:F11)</f>
        <v>3815</v>
      </c>
      <c r="G12" s="108">
        <f t="shared" si="1"/>
        <v>6979</v>
      </c>
      <c r="H12" s="108">
        <f t="shared" si="1"/>
        <v>7947</v>
      </c>
      <c r="I12" s="108">
        <f t="shared" si="1"/>
        <v>4335</v>
      </c>
      <c r="J12" s="108">
        <f t="shared" si="1"/>
        <v>2372</v>
      </c>
      <c r="K12" s="108">
        <f t="shared" si="1"/>
        <v>30410</v>
      </c>
      <c r="L12" s="109">
        <v>431.33873216663829</v>
      </c>
      <c r="M12" s="110">
        <v>331.63185473916263</v>
      </c>
      <c r="N12" s="110">
        <v>606.67331958705529</v>
      </c>
      <c r="O12" s="110">
        <v>690.82001300448894</v>
      </c>
      <c r="P12" s="110">
        <v>376.83462393034603</v>
      </c>
      <c r="Q12" s="110">
        <v>206.19417023362877</v>
      </c>
      <c r="R12" s="110">
        <v>2643.4927136613201</v>
      </c>
      <c r="S12" s="110">
        <v>0.16317000986517594</v>
      </c>
      <c r="T12" s="110">
        <v>0.12545215389674449</v>
      </c>
      <c r="U12" s="110">
        <v>0.22949687602762248</v>
      </c>
      <c r="V12" s="110">
        <v>0.26132851035843468</v>
      </c>
      <c r="W12" s="110">
        <v>0.1425517921736271</v>
      </c>
      <c r="X12" s="110">
        <v>7.8000657678395258E-2</v>
      </c>
      <c r="Y12" s="110">
        <v>1</v>
      </c>
    </row>
    <row r="13" spans="1:25" x14ac:dyDescent="0.25">
      <c r="A13" s="107" t="str">
        <f t="shared" si="0"/>
        <v>Cheshire and MerseyFemale0-14</v>
      </c>
      <c r="B13" s="107" t="s">
        <v>173</v>
      </c>
      <c r="C13" s="107" t="s">
        <v>15</v>
      </c>
      <c r="D13" s="107" t="s">
        <v>18</v>
      </c>
      <c r="E13" s="108">
        <v>18</v>
      </c>
      <c r="F13" s="108">
        <v>21</v>
      </c>
      <c r="G13" s="108">
        <v>35</v>
      </c>
      <c r="H13" s="108">
        <v>59</v>
      </c>
      <c r="I13" s="108">
        <v>15</v>
      </c>
      <c r="J13" s="108">
        <v>0</v>
      </c>
      <c r="K13" s="108">
        <v>148</v>
      </c>
      <c r="L13" s="109">
        <v>1.4847356799305804</v>
      </c>
      <c r="M13" s="110">
        <v>1.7321916265856772</v>
      </c>
      <c r="N13" s="110">
        <v>2.8869860443094617</v>
      </c>
      <c r="O13" s="110">
        <v>4.866633617550236</v>
      </c>
      <c r="P13" s="110">
        <v>1.2372797332754837</v>
      </c>
      <c r="Q13" s="110">
        <v>0</v>
      </c>
      <c r="R13" s="110">
        <v>12.207826701651438</v>
      </c>
      <c r="S13" s="110">
        <v>0.12162162162162163</v>
      </c>
      <c r="T13" s="110">
        <v>0.14189189189189191</v>
      </c>
      <c r="U13" s="110">
        <v>0.23648648648648649</v>
      </c>
      <c r="V13" s="110">
        <v>0.39864864864864868</v>
      </c>
      <c r="W13" s="110">
        <v>0.10135135135135136</v>
      </c>
      <c r="X13" s="110">
        <v>0</v>
      </c>
      <c r="Y13" s="110">
        <v>1</v>
      </c>
    </row>
    <row r="14" spans="1:25" x14ac:dyDescent="0.25">
      <c r="A14" s="107" t="str">
        <f t="shared" si="0"/>
        <v>Cheshire and MerseyFemale15-24</v>
      </c>
      <c r="B14" s="107" t="s">
        <v>173</v>
      </c>
      <c r="C14" s="107" t="s">
        <v>15</v>
      </c>
      <c r="D14" s="107" t="s">
        <v>19</v>
      </c>
      <c r="E14" s="108">
        <v>54</v>
      </c>
      <c r="F14" s="108">
        <v>27</v>
      </c>
      <c r="G14" s="108">
        <v>61</v>
      </c>
      <c r="H14" s="108">
        <v>55</v>
      </c>
      <c r="I14" s="108">
        <v>43</v>
      </c>
      <c r="J14" s="108">
        <v>61</v>
      </c>
      <c r="K14" s="108">
        <v>301</v>
      </c>
      <c r="L14" s="109">
        <v>4.4542070397917408</v>
      </c>
      <c r="M14" s="110">
        <v>2.2271035198958704</v>
      </c>
      <c r="N14" s="110">
        <v>5.0316042486536334</v>
      </c>
      <c r="O14" s="110">
        <v>4.5366923553434404</v>
      </c>
      <c r="P14" s="110">
        <v>3.546868568723053</v>
      </c>
      <c r="Q14" s="110">
        <v>5.0316042486536334</v>
      </c>
      <c r="R14" s="110">
        <v>24.828079981061371</v>
      </c>
      <c r="S14" s="110">
        <v>0.17940199335548171</v>
      </c>
      <c r="T14" s="110">
        <v>8.9700996677740855E-2</v>
      </c>
      <c r="U14" s="110">
        <v>0.20265780730897009</v>
      </c>
      <c r="V14" s="110">
        <v>0.18272425249169436</v>
      </c>
      <c r="W14" s="110">
        <v>0.14285714285714285</v>
      </c>
      <c r="X14" s="110">
        <v>0.20265780730897009</v>
      </c>
      <c r="Y14" s="110">
        <v>1</v>
      </c>
    </row>
    <row r="15" spans="1:25" x14ac:dyDescent="0.25">
      <c r="A15" s="107" t="str">
        <f t="shared" si="0"/>
        <v>Cheshire and MerseyFemale25-49</v>
      </c>
      <c r="B15" s="107" t="s">
        <v>173</v>
      </c>
      <c r="C15" s="107" t="s">
        <v>15</v>
      </c>
      <c r="D15" s="107" t="s">
        <v>20</v>
      </c>
      <c r="E15" s="108">
        <v>879</v>
      </c>
      <c r="F15" s="108">
        <v>671</v>
      </c>
      <c r="G15" s="108">
        <v>1324</v>
      </c>
      <c r="H15" s="108">
        <v>1382</v>
      </c>
      <c r="I15" s="108">
        <v>696</v>
      </c>
      <c r="J15" s="108">
        <v>373</v>
      </c>
      <c r="K15" s="108">
        <v>5325</v>
      </c>
      <c r="L15" s="109">
        <v>72.504592369943339</v>
      </c>
      <c r="M15" s="110">
        <v>55.347646735189969</v>
      </c>
      <c r="N15" s="110">
        <v>109.21055779044936</v>
      </c>
      <c r="O15" s="110">
        <v>113.9947060924479</v>
      </c>
      <c r="P15" s="110">
        <v>57.409779623982438</v>
      </c>
      <c r="Q15" s="110">
        <v>30.767022700783691</v>
      </c>
      <c r="R15" s="110">
        <v>439.23430531279666</v>
      </c>
      <c r="S15" s="110">
        <v>0.16507042253521126</v>
      </c>
      <c r="T15" s="110">
        <v>0.12600938967136152</v>
      </c>
      <c r="U15" s="110">
        <v>0.24863849765258217</v>
      </c>
      <c r="V15" s="110">
        <v>0.25953051643192493</v>
      </c>
      <c r="W15" s="110">
        <v>0.13070422535211268</v>
      </c>
      <c r="X15" s="110">
        <v>7.0046948356807512E-2</v>
      </c>
      <c r="Y15" s="110">
        <v>1</v>
      </c>
    </row>
    <row r="16" spans="1:25" x14ac:dyDescent="0.25">
      <c r="A16" s="107" t="str">
        <f t="shared" si="0"/>
        <v>Cheshire and MerseyFemale50-64</v>
      </c>
      <c r="B16" s="107" t="s">
        <v>173</v>
      </c>
      <c r="C16" s="107" t="s">
        <v>15</v>
      </c>
      <c r="D16" s="107" t="s">
        <v>21</v>
      </c>
      <c r="E16" s="108">
        <v>1573</v>
      </c>
      <c r="F16" s="108">
        <v>1304</v>
      </c>
      <c r="G16" s="108">
        <v>2781</v>
      </c>
      <c r="H16" s="108">
        <v>3414</v>
      </c>
      <c r="I16" s="108">
        <v>2225</v>
      </c>
      <c r="J16" s="108">
        <v>1264</v>
      </c>
      <c r="K16" s="108">
        <v>12561</v>
      </c>
      <c r="L16" s="109">
        <v>129.7494013628224</v>
      </c>
      <c r="M16" s="110">
        <v>107.56085147941538</v>
      </c>
      <c r="N16" s="110">
        <v>229.39166254927466</v>
      </c>
      <c r="O16" s="110">
        <v>281.60486729350009</v>
      </c>
      <c r="P16" s="110">
        <v>183.52982710253008</v>
      </c>
      <c r="Q16" s="110">
        <v>104.26143885734741</v>
      </c>
      <c r="R16" s="110">
        <v>1036.09804864489</v>
      </c>
      <c r="S16" s="110">
        <v>0.12522888305071253</v>
      </c>
      <c r="T16" s="110">
        <v>0.10381339065361038</v>
      </c>
      <c r="U16" s="110">
        <v>0.22139957009792213</v>
      </c>
      <c r="V16" s="110">
        <v>0.2717936470026272</v>
      </c>
      <c r="W16" s="110">
        <v>0.17713557837751773</v>
      </c>
      <c r="X16" s="110">
        <v>0.10062893081761005</v>
      </c>
      <c r="Y16" s="110">
        <v>1</v>
      </c>
    </row>
    <row r="17" spans="1:25" x14ac:dyDescent="0.25">
      <c r="A17" s="107" t="str">
        <f t="shared" si="0"/>
        <v>Cheshire and MerseyFemale65-69</v>
      </c>
      <c r="B17" s="107" t="s">
        <v>173</v>
      </c>
      <c r="C17" s="107" t="s">
        <v>15</v>
      </c>
      <c r="D17" s="107" t="s">
        <v>22</v>
      </c>
      <c r="E17" s="108">
        <v>662</v>
      </c>
      <c r="F17" s="108">
        <v>503</v>
      </c>
      <c r="G17" s="108">
        <v>1109</v>
      </c>
      <c r="H17" s="108">
        <v>1405</v>
      </c>
      <c r="I17" s="108">
        <v>1010</v>
      </c>
      <c r="J17" s="108">
        <v>715</v>
      </c>
      <c r="K17" s="108">
        <v>5404</v>
      </c>
      <c r="L17" s="109">
        <v>54.605278895224679</v>
      </c>
      <c r="M17" s="110">
        <v>41.490113722504553</v>
      </c>
      <c r="N17" s="110">
        <v>91.476214946834091</v>
      </c>
      <c r="O17" s="110">
        <v>115.89186835013696</v>
      </c>
      <c r="P17" s="110">
        <v>83.310168707215894</v>
      </c>
      <c r="Q17" s="110">
        <v>58.977000619464718</v>
      </c>
      <c r="R17" s="110">
        <v>445.75064524138088</v>
      </c>
      <c r="S17" s="110">
        <v>0.12250185048112511</v>
      </c>
      <c r="T17" s="110">
        <v>9.3079200592153966E-2</v>
      </c>
      <c r="U17" s="110">
        <v>0.20521835677276093</v>
      </c>
      <c r="V17" s="110">
        <v>0.25999259807549963</v>
      </c>
      <c r="W17" s="110">
        <v>0.18689859363434494</v>
      </c>
      <c r="X17" s="110">
        <v>0.13230940044411546</v>
      </c>
      <c r="Y17" s="110">
        <v>1</v>
      </c>
    </row>
    <row r="18" spans="1:25" x14ac:dyDescent="0.25">
      <c r="A18" s="107" t="str">
        <f t="shared" si="0"/>
        <v>Cheshire and MerseyFemale70-74</v>
      </c>
      <c r="B18" s="107" t="s">
        <v>173</v>
      </c>
      <c r="C18" s="107" t="s">
        <v>15</v>
      </c>
      <c r="D18" s="107" t="s">
        <v>23</v>
      </c>
      <c r="E18" s="108">
        <v>596</v>
      </c>
      <c r="F18" s="108">
        <v>421</v>
      </c>
      <c r="G18" s="108">
        <v>1045</v>
      </c>
      <c r="H18" s="108">
        <v>1414</v>
      </c>
      <c r="I18" s="108">
        <v>1057</v>
      </c>
      <c r="J18" s="108">
        <v>683</v>
      </c>
      <c r="K18" s="108">
        <v>5216</v>
      </c>
      <c r="L18" s="109">
        <v>49.161248068812547</v>
      </c>
      <c r="M18" s="110">
        <v>34.726317847265243</v>
      </c>
      <c r="N18" s="110">
        <v>86.19715475152536</v>
      </c>
      <c r="O18" s="110">
        <v>116.63423619010226</v>
      </c>
      <c r="P18" s="110">
        <v>87.186978538145752</v>
      </c>
      <c r="Q18" s="110">
        <v>56.337470521810353</v>
      </c>
      <c r="R18" s="110">
        <v>430.24340591766151</v>
      </c>
      <c r="S18" s="110">
        <v>0.11426380368098159</v>
      </c>
      <c r="T18" s="110">
        <v>8.0713190184049086E-2</v>
      </c>
      <c r="U18" s="110">
        <v>0.20034509202453987</v>
      </c>
      <c r="V18" s="110">
        <v>0.27108895705521474</v>
      </c>
      <c r="W18" s="110">
        <v>0.2026457055214724</v>
      </c>
      <c r="X18" s="110">
        <v>0.13094325153374234</v>
      </c>
      <c r="Y18" s="110">
        <v>1</v>
      </c>
    </row>
    <row r="19" spans="1:25" x14ac:dyDescent="0.25">
      <c r="A19" s="107" t="str">
        <f t="shared" si="0"/>
        <v>Cheshire and MerseyFemale75+</v>
      </c>
      <c r="B19" s="107" t="s">
        <v>173</v>
      </c>
      <c r="C19" s="107" t="s">
        <v>15</v>
      </c>
      <c r="D19" s="107" t="s">
        <v>24</v>
      </c>
      <c r="E19" s="108">
        <v>1416</v>
      </c>
      <c r="F19" s="108">
        <v>961</v>
      </c>
      <c r="G19" s="108">
        <v>2083</v>
      </c>
      <c r="H19" s="108">
        <v>2844</v>
      </c>
      <c r="I19" s="108">
        <v>2243</v>
      </c>
      <c r="J19" s="108">
        <v>1949</v>
      </c>
      <c r="K19" s="108">
        <v>11496</v>
      </c>
      <c r="L19" s="109">
        <v>116.79920682120566</v>
      </c>
      <c r="M19" s="110">
        <v>79.268388245182649</v>
      </c>
      <c r="N19" s="110">
        <v>171.81691229418882</v>
      </c>
      <c r="O19" s="110">
        <v>234.58823742903169</v>
      </c>
      <c r="P19" s="110">
        <v>185.01456278246064</v>
      </c>
      <c r="Q19" s="110">
        <v>160.76388001026118</v>
      </c>
      <c r="R19" s="110">
        <v>948.25118758233066</v>
      </c>
      <c r="S19" s="110">
        <v>0.12317327766179541</v>
      </c>
      <c r="T19" s="110">
        <v>8.3594293667362554E-2</v>
      </c>
      <c r="U19" s="110">
        <v>0.18119345859429367</v>
      </c>
      <c r="V19" s="110">
        <v>0.24739039665970772</v>
      </c>
      <c r="W19" s="110">
        <v>0.19511134307585246</v>
      </c>
      <c r="X19" s="110">
        <v>0.16953723034098817</v>
      </c>
      <c r="Y19" s="110">
        <v>1</v>
      </c>
    </row>
    <row r="20" spans="1:25" x14ac:dyDescent="0.25">
      <c r="A20" s="107" t="str">
        <f t="shared" si="0"/>
        <v>Cheshire and MerseyFemaleTotal</v>
      </c>
      <c r="B20" s="107" t="s">
        <v>173</v>
      </c>
      <c r="C20" s="107" t="s">
        <v>15</v>
      </c>
      <c r="D20" s="107" t="s">
        <v>6</v>
      </c>
      <c r="E20" s="108">
        <f>SUM(E13:E19)</f>
        <v>5198</v>
      </c>
      <c r="F20" s="108">
        <f t="shared" ref="F20" si="2">SUM(F13:F19)</f>
        <v>3908</v>
      </c>
      <c r="G20" s="108">
        <f t="shared" ref="G20" si="3">SUM(G13:G19)</f>
        <v>8438</v>
      </c>
      <c r="H20" s="108">
        <f t="shared" ref="H20" si="4">SUM(H13:H19)</f>
        <v>10573</v>
      </c>
      <c r="I20" s="108">
        <f t="shared" ref="I20" si="5">SUM(I13:I19)</f>
        <v>7289</v>
      </c>
      <c r="J20" s="108">
        <f t="shared" ref="J20" si="6">SUM(J13:J19)</f>
        <v>5045</v>
      </c>
      <c r="K20" s="108">
        <f t="shared" ref="K20" si="7">SUM(K13:K19)</f>
        <v>40451</v>
      </c>
      <c r="L20" s="109">
        <v>428.75867023773094</v>
      </c>
      <c r="M20" s="110">
        <v>322.35261317603931</v>
      </c>
      <c r="N20" s="110">
        <v>696.01109262523539</v>
      </c>
      <c r="O20" s="110">
        <v>872.11724132811253</v>
      </c>
      <c r="P20" s="110">
        <v>601.2354650563334</v>
      </c>
      <c r="Q20" s="110">
        <v>416.13841695832099</v>
      </c>
      <c r="R20" s="110">
        <v>3336.6134993817727</v>
      </c>
      <c r="S20" s="110">
        <v>0.12850114953894837</v>
      </c>
      <c r="T20" s="110">
        <v>9.6610714197424036E-2</v>
      </c>
      <c r="U20" s="110">
        <v>0.20859805690835825</v>
      </c>
      <c r="V20" s="110">
        <v>0.26137796346196629</v>
      </c>
      <c r="W20" s="110">
        <v>0.18019332031346569</v>
      </c>
      <c r="X20" s="110">
        <v>0.12471879557983732</v>
      </c>
      <c r="Y20" s="110">
        <v>1</v>
      </c>
    </row>
    <row r="21" spans="1:25" x14ac:dyDescent="0.25">
      <c r="A21" s="107" t="str">
        <f t="shared" si="0"/>
        <v>Cheshire and MerseyAll persons0-14</v>
      </c>
      <c r="B21" s="107" t="s">
        <v>173</v>
      </c>
      <c r="C21" s="107" t="s">
        <v>16</v>
      </c>
      <c r="D21" s="107" t="s">
        <v>18</v>
      </c>
      <c r="E21" s="108">
        <f>E5+E13</f>
        <v>45</v>
      </c>
      <c r="F21" s="108">
        <f t="shared" ref="F21:K21" si="8">F5+F13</f>
        <v>33</v>
      </c>
      <c r="G21" s="108">
        <f t="shared" si="8"/>
        <v>80</v>
      </c>
      <c r="H21" s="108">
        <f t="shared" si="8"/>
        <v>123</v>
      </c>
      <c r="I21" s="108">
        <f t="shared" si="8"/>
        <v>42</v>
      </c>
      <c r="J21" s="108">
        <f t="shared" si="8"/>
        <v>0</v>
      </c>
      <c r="K21" s="108">
        <f t="shared" si="8"/>
        <v>323</v>
      </c>
      <c r="L21" s="109">
        <v>1.904593413746678</v>
      </c>
      <c r="M21" s="110">
        <v>1.3967018367475639</v>
      </c>
      <c r="N21" s="110">
        <v>3.3859438466607612</v>
      </c>
      <c r="O21" s="110">
        <v>5.2058886642409199</v>
      </c>
      <c r="P21" s="110">
        <v>1.7776205194968995</v>
      </c>
      <c r="Q21" s="110">
        <v>0</v>
      </c>
      <c r="R21" s="110">
        <v>13.670748280892823</v>
      </c>
      <c r="S21" s="110">
        <v>0.13931888544891641</v>
      </c>
      <c r="T21" s="110">
        <v>0.10216718266253869</v>
      </c>
      <c r="U21" s="110">
        <v>0.24767801857585139</v>
      </c>
      <c r="V21" s="110">
        <v>0.38080495356037147</v>
      </c>
      <c r="W21" s="110">
        <v>0.13003095975232198</v>
      </c>
      <c r="X21" s="110">
        <v>0</v>
      </c>
      <c r="Y21" s="110">
        <v>1</v>
      </c>
    </row>
    <row r="22" spans="1:25" x14ac:dyDescent="0.25">
      <c r="A22" s="107" t="str">
        <f t="shared" si="0"/>
        <v>Cheshire and MerseyAll persons15-24</v>
      </c>
      <c r="B22" s="107" t="s">
        <v>173</v>
      </c>
      <c r="C22" s="107" t="s">
        <v>16</v>
      </c>
      <c r="D22" s="107" t="s">
        <v>19</v>
      </c>
      <c r="E22" s="108">
        <f t="shared" ref="E22:K28" si="9">E6+E14</f>
        <v>92</v>
      </c>
      <c r="F22" s="108">
        <f t="shared" si="9"/>
        <v>72</v>
      </c>
      <c r="G22" s="108">
        <f t="shared" si="9"/>
        <v>136</v>
      </c>
      <c r="H22" s="108">
        <f t="shared" si="9"/>
        <v>113</v>
      </c>
      <c r="I22" s="108">
        <f t="shared" si="9"/>
        <v>101</v>
      </c>
      <c r="J22" s="108">
        <f t="shared" si="9"/>
        <v>133</v>
      </c>
      <c r="K22" s="108">
        <f t="shared" si="9"/>
        <v>647</v>
      </c>
      <c r="L22" s="109">
        <v>3.8938354236598753</v>
      </c>
      <c r="M22" s="110">
        <v>3.0473494619946848</v>
      </c>
      <c r="N22" s="110">
        <v>5.7561045393232941</v>
      </c>
      <c r="O22" s="110">
        <v>4.7826456834083251</v>
      </c>
      <c r="P22" s="110">
        <v>4.2747541064092109</v>
      </c>
      <c r="Q22" s="110">
        <v>5.6291316450735156</v>
      </c>
      <c r="R22" s="110">
        <v>27.383820859868905</v>
      </c>
      <c r="S22" s="110">
        <v>0.14219474497681608</v>
      </c>
      <c r="T22" s="110">
        <v>0.11128284389489954</v>
      </c>
      <c r="U22" s="110">
        <v>0.21020092735703247</v>
      </c>
      <c r="V22" s="110">
        <v>0.17465224111282845</v>
      </c>
      <c r="W22" s="110">
        <v>0.15610510046367851</v>
      </c>
      <c r="X22" s="110">
        <v>0.205564142194745</v>
      </c>
      <c r="Y22" s="110">
        <v>1</v>
      </c>
    </row>
    <row r="23" spans="1:25" x14ac:dyDescent="0.25">
      <c r="A23" s="107" t="str">
        <f t="shared" si="0"/>
        <v>Cheshire and MerseyAll persons25-49</v>
      </c>
      <c r="B23" s="107" t="s">
        <v>173</v>
      </c>
      <c r="C23" s="107" t="s">
        <v>16</v>
      </c>
      <c r="D23" s="107" t="s">
        <v>20</v>
      </c>
      <c r="E23" s="108">
        <f t="shared" si="9"/>
        <v>1303</v>
      </c>
      <c r="F23" s="108">
        <f t="shared" si="9"/>
        <v>989</v>
      </c>
      <c r="G23" s="108">
        <f t="shared" si="9"/>
        <v>1890</v>
      </c>
      <c r="H23" s="108">
        <f t="shared" si="9"/>
        <v>2083</v>
      </c>
      <c r="I23" s="108">
        <f t="shared" si="9"/>
        <v>1201</v>
      </c>
      <c r="J23" s="108">
        <f t="shared" si="9"/>
        <v>677</v>
      </c>
      <c r="K23" s="108">
        <f t="shared" si="9"/>
        <v>8143</v>
      </c>
      <c r="L23" s="109">
        <v>55.148560402487142</v>
      </c>
      <c r="M23" s="110">
        <v>41.858730804343658</v>
      </c>
      <c r="N23" s="110">
        <v>79.992923377360484</v>
      </c>
      <c r="O23" s="110">
        <v>88.161512907429568</v>
      </c>
      <c r="P23" s="110">
        <v>50.831481997994672</v>
      </c>
      <c r="Q23" s="110">
        <v>28.65354980236669</v>
      </c>
      <c r="R23" s="110">
        <v>344.64675929198222</v>
      </c>
      <c r="S23" s="110">
        <v>0.16001473658356868</v>
      </c>
      <c r="T23" s="110">
        <v>0.12145400957877932</v>
      </c>
      <c r="U23" s="110">
        <v>0.23210119120717182</v>
      </c>
      <c r="V23" s="110">
        <v>0.25580252978017931</v>
      </c>
      <c r="W23" s="110">
        <v>0.14748864055016578</v>
      </c>
      <c r="X23" s="110">
        <v>8.3138892300135089E-2</v>
      </c>
      <c r="Y23" s="110">
        <v>1</v>
      </c>
    </row>
    <row r="24" spans="1:25" x14ac:dyDescent="0.25">
      <c r="A24" s="107" t="str">
        <f t="shared" si="0"/>
        <v>Cheshire and MerseyAll persons50-64</v>
      </c>
      <c r="B24" s="107" t="s">
        <v>173</v>
      </c>
      <c r="C24" s="107" t="s">
        <v>16</v>
      </c>
      <c r="D24" s="107" t="s">
        <v>21</v>
      </c>
      <c r="E24" s="108">
        <f t="shared" si="9"/>
        <v>2882</v>
      </c>
      <c r="F24" s="108">
        <f t="shared" si="9"/>
        <v>2281</v>
      </c>
      <c r="G24" s="108">
        <f t="shared" si="9"/>
        <v>4402</v>
      </c>
      <c r="H24" s="108">
        <f t="shared" si="9"/>
        <v>4933</v>
      </c>
      <c r="I24" s="108">
        <f t="shared" si="9"/>
        <v>2988</v>
      </c>
      <c r="J24" s="108">
        <f t="shared" si="9"/>
        <v>1709</v>
      </c>
      <c r="K24" s="108">
        <f t="shared" si="9"/>
        <v>19195</v>
      </c>
      <c r="L24" s="109">
        <v>121.97862707595391</v>
      </c>
      <c r="M24" s="110">
        <v>96.541723927914944</v>
      </c>
      <c r="N24" s="110">
        <v>186.31156016250839</v>
      </c>
      <c r="O24" s="110">
        <v>208.78576244471918</v>
      </c>
      <c r="P24" s="110">
        <v>126.46500267277942</v>
      </c>
      <c r="Q24" s="110">
        <v>72.332225424290513</v>
      </c>
      <c r="R24" s="110">
        <v>812.41490170816633</v>
      </c>
      <c r="S24" s="110">
        <v>0.15014326647564469</v>
      </c>
      <c r="T24" s="110">
        <v>0.11883302943474863</v>
      </c>
      <c r="U24" s="110">
        <v>0.22933055483198753</v>
      </c>
      <c r="V24" s="110">
        <v>0.25699400885647306</v>
      </c>
      <c r="W24" s="110">
        <v>0.15566553790049492</v>
      </c>
      <c r="X24" s="110">
        <v>8.9033602500651218E-2</v>
      </c>
      <c r="Y24" s="110">
        <v>1</v>
      </c>
    </row>
    <row r="25" spans="1:25" x14ac:dyDescent="0.25">
      <c r="A25" s="107" t="str">
        <f t="shared" si="0"/>
        <v>Cheshire and MerseyAll persons65-69</v>
      </c>
      <c r="B25" s="107" t="s">
        <v>173</v>
      </c>
      <c r="C25" s="107" t="s">
        <v>16</v>
      </c>
      <c r="D25" s="107" t="s">
        <v>22</v>
      </c>
      <c r="E25" s="108">
        <f t="shared" si="9"/>
        <v>1469</v>
      </c>
      <c r="F25" s="108">
        <f t="shared" si="9"/>
        <v>1085</v>
      </c>
      <c r="G25" s="108">
        <f t="shared" si="9"/>
        <v>2190</v>
      </c>
      <c r="H25" s="108">
        <f t="shared" si="9"/>
        <v>2440</v>
      </c>
      <c r="I25" s="108">
        <f t="shared" si="9"/>
        <v>1445</v>
      </c>
      <c r="J25" s="108">
        <f t="shared" si="9"/>
        <v>917</v>
      </c>
      <c r="K25" s="108">
        <f t="shared" si="9"/>
        <v>9546</v>
      </c>
      <c r="L25" s="109">
        <v>62.174393884308223</v>
      </c>
      <c r="M25" s="110">
        <v>45.921863420336571</v>
      </c>
      <c r="N25" s="110">
        <v>92.690212802338337</v>
      </c>
      <c r="O25" s="110">
        <v>103.27128732315322</v>
      </c>
      <c r="P25" s="110">
        <v>61.158610730309995</v>
      </c>
      <c r="Q25" s="110">
        <v>38.811381342348973</v>
      </c>
      <c r="R25" s="110">
        <v>404.0277495027953</v>
      </c>
      <c r="S25" s="110">
        <v>0.15388644458411901</v>
      </c>
      <c r="T25" s="110">
        <v>0.11366017179970668</v>
      </c>
      <c r="U25" s="110">
        <v>0.22941546197360152</v>
      </c>
      <c r="V25" s="110">
        <v>0.25560444165095331</v>
      </c>
      <c r="W25" s="110">
        <v>0.15137230253509323</v>
      </c>
      <c r="X25" s="110">
        <v>9.60611774565263E-2</v>
      </c>
      <c r="Y25" s="110">
        <v>1</v>
      </c>
    </row>
    <row r="26" spans="1:25" x14ac:dyDescent="0.25">
      <c r="A26" s="107" t="str">
        <f t="shared" si="0"/>
        <v>Cheshire and MerseyAll persons70-74</v>
      </c>
      <c r="B26" s="107" t="s">
        <v>173</v>
      </c>
      <c r="C26" s="107" t="s">
        <v>16</v>
      </c>
      <c r="D26" s="107" t="s">
        <v>23</v>
      </c>
      <c r="E26" s="108">
        <f t="shared" si="9"/>
        <v>1417</v>
      </c>
      <c r="F26" s="108">
        <f t="shared" si="9"/>
        <v>1064</v>
      </c>
      <c r="G26" s="108">
        <f t="shared" si="9"/>
        <v>2260</v>
      </c>
      <c r="H26" s="108">
        <f t="shared" si="9"/>
        <v>2745</v>
      </c>
      <c r="I26" s="108">
        <f t="shared" si="9"/>
        <v>1645</v>
      </c>
      <c r="J26" s="108">
        <f t="shared" si="9"/>
        <v>990</v>
      </c>
      <c r="K26" s="108">
        <f t="shared" si="9"/>
        <v>10121</v>
      </c>
      <c r="L26" s="109">
        <v>59.973530383978726</v>
      </c>
      <c r="M26" s="110">
        <v>45.033053160588125</v>
      </c>
      <c r="N26" s="110">
        <v>95.652913668166505</v>
      </c>
      <c r="O26" s="110">
        <v>116.18019823854736</v>
      </c>
      <c r="P26" s="110">
        <v>69.623470346961895</v>
      </c>
      <c r="Q26" s="110">
        <v>41.901055102426916</v>
      </c>
      <c r="R26" s="110">
        <v>428.36422090066952</v>
      </c>
      <c r="S26" s="110">
        <v>0.14000592826795771</v>
      </c>
      <c r="T26" s="110">
        <v>0.10512795178342062</v>
      </c>
      <c r="U26" s="110">
        <v>0.22329809307380696</v>
      </c>
      <c r="V26" s="110">
        <v>0.27121825906530977</v>
      </c>
      <c r="W26" s="110">
        <v>0.16253334650726212</v>
      </c>
      <c r="X26" s="110">
        <v>9.7816421302242856E-2</v>
      </c>
      <c r="Y26" s="110">
        <v>1</v>
      </c>
    </row>
    <row r="27" spans="1:25" x14ac:dyDescent="0.25">
      <c r="A27" s="107" t="str">
        <f t="shared" si="0"/>
        <v>Cheshire and MerseyAll persons75+</v>
      </c>
      <c r="B27" s="107" t="s">
        <v>173</v>
      </c>
      <c r="C27" s="107" t="s">
        <v>16</v>
      </c>
      <c r="D27" s="107" t="s">
        <v>24</v>
      </c>
      <c r="E27" s="108">
        <f t="shared" si="9"/>
        <v>2952</v>
      </c>
      <c r="F27" s="108">
        <f t="shared" si="9"/>
        <v>2199</v>
      </c>
      <c r="G27" s="108">
        <f t="shared" si="9"/>
        <v>4459</v>
      </c>
      <c r="H27" s="108">
        <f t="shared" si="9"/>
        <v>6083</v>
      </c>
      <c r="I27" s="108">
        <f t="shared" si="9"/>
        <v>4202</v>
      </c>
      <c r="J27" s="108">
        <f t="shared" si="9"/>
        <v>2991</v>
      </c>
      <c r="K27" s="108">
        <f t="shared" si="9"/>
        <v>22886</v>
      </c>
      <c r="L27" s="109">
        <v>124.94132794178208</v>
      </c>
      <c r="M27" s="110">
        <v>93.071131485087662</v>
      </c>
      <c r="N27" s="110">
        <v>188.72404515325417</v>
      </c>
      <c r="O27" s="110">
        <v>257.45870524046762</v>
      </c>
      <c r="P27" s="110">
        <v>177.84670054585646</v>
      </c>
      <c r="Q27" s="110">
        <v>126.59197556702921</v>
      </c>
      <c r="R27" s="110">
        <v>968.63388593347725</v>
      </c>
      <c r="S27" s="110">
        <v>0.12898715371843048</v>
      </c>
      <c r="T27" s="110">
        <v>9.6084942759765785E-2</v>
      </c>
      <c r="U27" s="110">
        <v>0.1948352704710303</v>
      </c>
      <c r="V27" s="110">
        <v>0.26579568295027528</v>
      </c>
      <c r="W27" s="110">
        <v>0.18360569780651925</v>
      </c>
      <c r="X27" s="110">
        <v>0.13069125229397885</v>
      </c>
      <c r="Y27" s="110">
        <v>1</v>
      </c>
    </row>
    <row r="28" spans="1:25" x14ac:dyDescent="0.25">
      <c r="A28" s="107" t="str">
        <f t="shared" si="0"/>
        <v>Cheshire and MerseyAll personsTotal</v>
      </c>
      <c r="B28" s="107" t="s">
        <v>173</v>
      </c>
      <c r="C28" s="107" t="s">
        <v>16</v>
      </c>
      <c r="D28" s="107" t="s">
        <v>6</v>
      </c>
      <c r="E28" s="108">
        <f t="shared" si="9"/>
        <v>10160</v>
      </c>
      <c r="F28" s="108">
        <f t="shared" si="9"/>
        <v>7723</v>
      </c>
      <c r="G28" s="108">
        <f t="shared" si="9"/>
        <v>15417</v>
      </c>
      <c r="H28" s="108">
        <f t="shared" si="9"/>
        <v>18520</v>
      </c>
      <c r="I28" s="108">
        <f t="shared" si="9"/>
        <v>11624</v>
      </c>
      <c r="J28" s="108">
        <f t="shared" si="9"/>
        <v>7417</v>
      </c>
      <c r="K28" s="108">
        <f t="shared" si="9"/>
        <v>70861</v>
      </c>
      <c r="L28" s="109">
        <v>430.01486852591665</v>
      </c>
      <c r="M28" s="110">
        <v>326.87055409701321</v>
      </c>
      <c r="N28" s="110">
        <v>652.51370354961193</v>
      </c>
      <c r="O28" s="110">
        <v>783.84600050196616</v>
      </c>
      <c r="P28" s="110">
        <v>491.97764091980855</v>
      </c>
      <c r="Q28" s="110">
        <v>313.91931888353582</v>
      </c>
      <c r="R28" s="110">
        <v>2999.1420864778524</v>
      </c>
      <c r="S28" s="110">
        <v>0.14337929185306444</v>
      </c>
      <c r="T28" s="110">
        <v>0.10898801879736385</v>
      </c>
      <c r="U28" s="110">
        <v>0.21756678567900536</v>
      </c>
      <c r="V28" s="110">
        <v>0.26135674066129461</v>
      </c>
      <c r="W28" s="110">
        <v>0.16403945752952961</v>
      </c>
      <c r="X28" s="110">
        <v>0.10466970547974203</v>
      </c>
      <c r="Y28" s="110">
        <v>1</v>
      </c>
    </row>
    <row r="29" spans="1:25" x14ac:dyDescent="0.25">
      <c r="A29" s="107" t="str">
        <f t="shared" si="0"/>
        <v>East MidlandsMale0-14</v>
      </c>
      <c r="B29" s="107" t="s">
        <v>174</v>
      </c>
      <c r="C29" s="107" t="s">
        <v>14</v>
      </c>
      <c r="D29" s="107" t="s">
        <v>18</v>
      </c>
      <c r="E29" s="108">
        <v>60</v>
      </c>
      <c r="F29" s="108">
        <v>52</v>
      </c>
      <c r="G29" s="108">
        <v>135</v>
      </c>
      <c r="H29" s="108">
        <v>126</v>
      </c>
      <c r="I29" s="108">
        <v>37</v>
      </c>
      <c r="J29" s="108">
        <v>0</v>
      </c>
      <c r="K29" s="108">
        <v>410</v>
      </c>
      <c r="L29" s="109">
        <v>2.6320337812762382</v>
      </c>
      <c r="M29" s="110">
        <v>2.2810959437727396</v>
      </c>
      <c r="N29" s="110">
        <v>5.922076007871536</v>
      </c>
      <c r="O29" s="110">
        <v>5.5272709406800997</v>
      </c>
      <c r="P29" s="110">
        <v>1.6230874984536801</v>
      </c>
      <c r="Q29" s="110">
        <v>0</v>
      </c>
      <c r="R29" s="110">
        <v>17.985564172054293</v>
      </c>
      <c r="S29" s="110">
        <v>0.14634146341463417</v>
      </c>
      <c r="T29" s="110">
        <v>0.12682926829268293</v>
      </c>
      <c r="U29" s="110">
        <v>0.32926829268292684</v>
      </c>
      <c r="V29" s="110">
        <v>0.3073170731707317</v>
      </c>
      <c r="W29" s="110">
        <v>9.0243902439024387E-2</v>
      </c>
      <c r="X29" s="110">
        <v>0</v>
      </c>
      <c r="Y29" s="110">
        <v>1</v>
      </c>
    </row>
    <row r="30" spans="1:25" x14ac:dyDescent="0.25">
      <c r="A30" s="107" t="str">
        <f t="shared" si="0"/>
        <v>East MidlandsMale15-24</v>
      </c>
      <c r="B30" s="107" t="s">
        <v>174</v>
      </c>
      <c r="C30" s="107" t="s">
        <v>14</v>
      </c>
      <c r="D30" s="107" t="s">
        <v>19</v>
      </c>
      <c r="E30" s="108">
        <v>60</v>
      </c>
      <c r="F30" s="108">
        <v>60</v>
      </c>
      <c r="G30" s="108">
        <v>128</v>
      </c>
      <c r="H30" s="108">
        <v>140</v>
      </c>
      <c r="I30" s="108">
        <v>114</v>
      </c>
      <c r="J30" s="108">
        <v>91</v>
      </c>
      <c r="K30" s="108">
        <v>593</v>
      </c>
      <c r="L30" s="109">
        <v>2.6320337812762382</v>
      </c>
      <c r="M30" s="110">
        <v>2.6320337812762382</v>
      </c>
      <c r="N30" s="110">
        <v>5.6150054000559741</v>
      </c>
      <c r="O30" s="110">
        <v>6.1414121563112225</v>
      </c>
      <c r="P30" s="110">
        <v>5.0008641844248523</v>
      </c>
      <c r="Q30" s="110">
        <v>3.9919179016022945</v>
      </c>
      <c r="R30" s="110">
        <v>26.013267204946821</v>
      </c>
      <c r="S30" s="110">
        <v>0.10118043844856661</v>
      </c>
      <c r="T30" s="110">
        <v>0.10118043844856661</v>
      </c>
      <c r="U30" s="110">
        <v>0.21585160202360873</v>
      </c>
      <c r="V30" s="110">
        <v>0.23608768971332209</v>
      </c>
      <c r="W30" s="110">
        <v>0.19224283305227655</v>
      </c>
      <c r="X30" s="110">
        <v>0.15345699831365936</v>
      </c>
      <c r="Y30" s="110">
        <v>1</v>
      </c>
    </row>
    <row r="31" spans="1:25" x14ac:dyDescent="0.25">
      <c r="A31" s="107" t="str">
        <f t="shared" si="0"/>
        <v>East MidlandsMale25-49</v>
      </c>
      <c r="B31" s="107" t="s">
        <v>174</v>
      </c>
      <c r="C31" s="107" t="s">
        <v>14</v>
      </c>
      <c r="D31" s="107" t="s">
        <v>20</v>
      </c>
      <c r="E31" s="108">
        <v>720</v>
      </c>
      <c r="F31" s="108">
        <v>528</v>
      </c>
      <c r="G31" s="108">
        <v>1230</v>
      </c>
      <c r="H31" s="108">
        <v>1286</v>
      </c>
      <c r="I31" s="108">
        <v>877</v>
      </c>
      <c r="J31" s="108">
        <v>579</v>
      </c>
      <c r="K31" s="108">
        <v>5220</v>
      </c>
      <c r="L31" s="109">
        <v>31.584405375314859</v>
      </c>
      <c r="M31" s="110">
        <v>23.161897275230896</v>
      </c>
      <c r="N31" s="110">
        <v>53.956692516162882</v>
      </c>
      <c r="O31" s="110">
        <v>56.413257378687369</v>
      </c>
      <c r="P31" s="110">
        <v>38.471560436321013</v>
      </c>
      <c r="Q31" s="110">
        <v>25.399125989315699</v>
      </c>
      <c r="R31" s="110">
        <v>228.98693897103271</v>
      </c>
      <c r="S31" s="110">
        <v>0.13793103448275862</v>
      </c>
      <c r="T31" s="110">
        <v>0.10114942528735632</v>
      </c>
      <c r="U31" s="110">
        <v>0.23563218390804597</v>
      </c>
      <c r="V31" s="110">
        <v>0.24636015325670499</v>
      </c>
      <c r="W31" s="110">
        <v>0.16800766283524904</v>
      </c>
      <c r="X31" s="110">
        <v>0.11091954022988507</v>
      </c>
      <c r="Y31" s="110">
        <v>1</v>
      </c>
    </row>
    <row r="32" spans="1:25" x14ac:dyDescent="0.25">
      <c r="A32" s="107" t="str">
        <f t="shared" si="0"/>
        <v>East MidlandsMale50-64</v>
      </c>
      <c r="B32" s="107" t="s">
        <v>174</v>
      </c>
      <c r="C32" s="107" t="s">
        <v>14</v>
      </c>
      <c r="D32" s="107" t="s">
        <v>21</v>
      </c>
      <c r="E32" s="108">
        <v>2494</v>
      </c>
      <c r="F32" s="108">
        <v>1741</v>
      </c>
      <c r="G32" s="108">
        <v>3378</v>
      </c>
      <c r="H32" s="108">
        <v>2756</v>
      </c>
      <c r="I32" s="108">
        <v>1353</v>
      </c>
      <c r="J32" s="108">
        <v>754</v>
      </c>
      <c r="K32" s="108">
        <v>12476</v>
      </c>
      <c r="L32" s="109">
        <v>109.40487084171563</v>
      </c>
      <c r="M32" s="110">
        <v>76.372846886698838</v>
      </c>
      <c r="N32" s="110">
        <v>148.18350188585219</v>
      </c>
      <c r="O32" s="110">
        <v>120.8980850199552</v>
      </c>
      <c r="P32" s="110">
        <v>59.352361767779172</v>
      </c>
      <c r="Q32" s="110">
        <v>33.075891184704723</v>
      </c>
      <c r="R32" s="110">
        <v>547.28755758670582</v>
      </c>
      <c r="S32" s="110">
        <v>0.19990381532542481</v>
      </c>
      <c r="T32" s="110">
        <v>0.13954793202949661</v>
      </c>
      <c r="U32" s="110">
        <v>0.27075985892914389</v>
      </c>
      <c r="V32" s="110">
        <v>0.22090413594100672</v>
      </c>
      <c r="W32" s="110">
        <v>0.10844822058352035</v>
      </c>
      <c r="X32" s="110">
        <v>6.0436037191407492E-2</v>
      </c>
      <c r="Y32" s="110">
        <v>1</v>
      </c>
    </row>
    <row r="33" spans="1:25" x14ac:dyDescent="0.25">
      <c r="A33" s="107" t="str">
        <f t="shared" si="0"/>
        <v>East MidlandsMale65-69</v>
      </c>
      <c r="B33" s="107" t="s">
        <v>174</v>
      </c>
      <c r="C33" s="107" t="s">
        <v>14</v>
      </c>
      <c r="D33" s="107" t="s">
        <v>22</v>
      </c>
      <c r="E33" s="108">
        <v>1547</v>
      </c>
      <c r="F33" s="108">
        <v>1190</v>
      </c>
      <c r="G33" s="108">
        <v>2306</v>
      </c>
      <c r="H33" s="108">
        <v>1892</v>
      </c>
      <c r="I33" s="108">
        <v>749</v>
      </c>
      <c r="J33" s="108">
        <v>396</v>
      </c>
      <c r="K33" s="108">
        <v>8080</v>
      </c>
      <c r="L33" s="109">
        <v>67.862604327239012</v>
      </c>
      <c r="M33" s="110">
        <v>52.20200332864539</v>
      </c>
      <c r="N33" s="110">
        <v>101.15783166038342</v>
      </c>
      <c r="O33" s="110">
        <v>82.996798569577379</v>
      </c>
      <c r="P33" s="110">
        <v>32.856555036265036</v>
      </c>
      <c r="Q33" s="110">
        <v>17.371422956423171</v>
      </c>
      <c r="R33" s="110">
        <v>354.44721587853337</v>
      </c>
      <c r="S33" s="110">
        <v>0.19146039603960399</v>
      </c>
      <c r="T33" s="110">
        <v>0.1472772277227723</v>
      </c>
      <c r="U33" s="110">
        <v>0.28539603960396043</v>
      </c>
      <c r="V33" s="110">
        <v>0.2341584158415842</v>
      </c>
      <c r="W33" s="110">
        <v>9.2698019801980197E-2</v>
      </c>
      <c r="X33" s="110">
        <v>4.9009900990099012E-2</v>
      </c>
      <c r="Y33" s="110">
        <v>1</v>
      </c>
    </row>
    <row r="34" spans="1:25" x14ac:dyDescent="0.25">
      <c r="A34" s="107" t="str">
        <f t="shared" si="0"/>
        <v>East MidlandsMale70-74</v>
      </c>
      <c r="B34" s="107" t="s">
        <v>174</v>
      </c>
      <c r="C34" s="107" t="s">
        <v>14</v>
      </c>
      <c r="D34" s="107" t="s">
        <v>23</v>
      </c>
      <c r="E34" s="108">
        <v>1581</v>
      </c>
      <c r="F34" s="108">
        <v>1131</v>
      </c>
      <c r="G34" s="108">
        <v>2619</v>
      </c>
      <c r="H34" s="108">
        <v>2420</v>
      </c>
      <c r="I34" s="108">
        <v>1001</v>
      </c>
      <c r="J34" s="108">
        <v>474</v>
      </c>
      <c r="K34" s="108">
        <v>9226</v>
      </c>
      <c r="L34" s="109">
        <v>69.354090136628869</v>
      </c>
      <c r="M34" s="110">
        <v>49.613836777057088</v>
      </c>
      <c r="N34" s="110">
        <v>114.8882745527078</v>
      </c>
      <c r="O34" s="110">
        <v>106.15869584480826</v>
      </c>
      <c r="P34" s="110">
        <v>43.911096917625237</v>
      </c>
      <c r="Q34" s="110">
        <v>20.793066872082282</v>
      </c>
      <c r="R34" s="110">
        <v>404.71906110090953</v>
      </c>
      <c r="S34" s="110">
        <v>0.17136353782787772</v>
      </c>
      <c r="T34" s="110">
        <v>0.12258833730760893</v>
      </c>
      <c r="U34" s="110">
        <v>0.28387166702796446</v>
      </c>
      <c r="V34" s="110">
        <v>0.26230218946455669</v>
      </c>
      <c r="W34" s="110">
        <v>0.10849772382397573</v>
      </c>
      <c r="X34" s="110">
        <v>5.1376544548016476E-2</v>
      </c>
      <c r="Y34" s="110">
        <v>1</v>
      </c>
    </row>
    <row r="35" spans="1:25" x14ac:dyDescent="0.25">
      <c r="A35" s="107" t="str">
        <f t="shared" si="0"/>
        <v>East MidlandsMale75+</v>
      </c>
      <c r="B35" s="107" t="s">
        <v>174</v>
      </c>
      <c r="C35" s="107" t="s">
        <v>14</v>
      </c>
      <c r="D35" s="107" t="s">
        <v>24</v>
      </c>
      <c r="E35" s="108">
        <v>2982</v>
      </c>
      <c r="F35" s="108">
        <v>2223</v>
      </c>
      <c r="G35" s="108">
        <v>5093</v>
      </c>
      <c r="H35" s="108">
        <v>5627</v>
      </c>
      <c r="I35" s="108">
        <v>3188</v>
      </c>
      <c r="J35" s="108">
        <v>1602</v>
      </c>
      <c r="K35" s="108">
        <v>20715</v>
      </c>
      <c r="L35" s="109">
        <v>130.81207892942902</v>
      </c>
      <c r="M35" s="110">
        <v>97.516851596284624</v>
      </c>
      <c r="N35" s="110">
        <v>223.41580080066467</v>
      </c>
      <c r="O35" s="110">
        <v>246.8409014540232</v>
      </c>
      <c r="P35" s="110">
        <v>139.84872824514412</v>
      </c>
      <c r="Q35" s="110">
        <v>70.275301960075552</v>
      </c>
      <c r="R35" s="110">
        <v>908.70966298562121</v>
      </c>
      <c r="S35" s="110">
        <v>0.14395365677045618</v>
      </c>
      <c r="T35" s="110">
        <v>0.10731354091238234</v>
      </c>
      <c r="U35" s="110">
        <v>0.24586048756939416</v>
      </c>
      <c r="V35" s="110">
        <v>0.27163890900313781</v>
      </c>
      <c r="W35" s="110">
        <v>0.1538981414433985</v>
      </c>
      <c r="X35" s="110">
        <v>7.7335264301230985E-2</v>
      </c>
      <c r="Y35" s="110">
        <v>1</v>
      </c>
    </row>
    <row r="36" spans="1:25" x14ac:dyDescent="0.25">
      <c r="A36" s="107" t="str">
        <f t="shared" si="0"/>
        <v>East MidlandsMaleTotal</v>
      </c>
      <c r="B36" s="107" t="s">
        <v>174</v>
      </c>
      <c r="C36" s="107" t="s">
        <v>14</v>
      </c>
      <c r="D36" s="107" t="s">
        <v>6</v>
      </c>
      <c r="E36" s="108">
        <f>SUM(E29:E35)</f>
        <v>9444</v>
      </c>
      <c r="F36" s="108">
        <f t="shared" ref="F36:K36" si="10">SUM(F29:F35)</f>
        <v>6925</v>
      </c>
      <c r="G36" s="108">
        <f t="shared" si="10"/>
        <v>14889</v>
      </c>
      <c r="H36" s="108">
        <f t="shared" si="10"/>
        <v>14247</v>
      </c>
      <c r="I36" s="108">
        <f t="shared" si="10"/>
        <v>7319</v>
      </c>
      <c r="J36" s="108">
        <f t="shared" si="10"/>
        <v>3896</v>
      </c>
      <c r="K36" s="108">
        <f t="shared" si="10"/>
        <v>56720</v>
      </c>
      <c r="L36" s="109">
        <v>414.28211717287985</v>
      </c>
      <c r="M36" s="110">
        <v>303.78056558896583</v>
      </c>
      <c r="N36" s="110">
        <v>653.13918282369843</v>
      </c>
      <c r="O36" s="110">
        <v>624.97642136404272</v>
      </c>
      <c r="P36" s="110">
        <v>321.06425408601314</v>
      </c>
      <c r="Q36" s="110">
        <v>170.90672686420373</v>
      </c>
      <c r="R36" s="110">
        <v>2488.1492678998038</v>
      </c>
      <c r="S36" s="110">
        <v>0.16650211565585329</v>
      </c>
      <c r="T36" s="110">
        <v>0.12209097320169253</v>
      </c>
      <c r="U36" s="110">
        <v>0.26249999999999996</v>
      </c>
      <c r="V36" s="110">
        <v>0.25118124118476726</v>
      </c>
      <c r="W36" s="110">
        <v>0.12903737658674189</v>
      </c>
      <c r="X36" s="110">
        <v>6.8688293370944994E-2</v>
      </c>
      <c r="Y36" s="110">
        <v>1</v>
      </c>
    </row>
    <row r="37" spans="1:25" x14ac:dyDescent="0.25">
      <c r="A37" s="107" t="str">
        <f t="shared" si="0"/>
        <v>East MidlandsFemale0-14</v>
      </c>
      <c r="B37" s="107" t="s">
        <v>174</v>
      </c>
      <c r="C37" s="107" t="s">
        <v>15</v>
      </c>
      <c r="D37" s="107" t="s">
        <v>18</v>
      </c>
      <c r="E37" s="108">
        <v>43</v>
      </c>
      <c r="F37" s="108">
        <v>46</v>
      </c>
      <c r="G37" s="108">
        <v>95</v>
      </c>
      <c r="H37" s="108">
        <v>85</v>
      </c>
      <c r="I37" s="108">
        <v>36</v>
      </c>
      <c r="J37" s="108">
        <v>0</v>
      </c>
      <c r="K37" s="108">
        <v>305</v>
      </c>
      <c r="L37" s="109">
        <v>1.8443046585420042</v>
      </c>
      <c r="M37" s="110">
        <v>1.9729770765798185</v>
      </c>
      <c r="N37" s="110">
        <v>4.0746265711974514</v>
      </c>
      <c r="O37" s="110">
        <v>3.6457185110714039</v>
      </c>
      <c r="P37" s="110">
        <v>1.5440690164537709</v>
      </c>
      <c r="Q37" s="110">
        <v>0</v>
      </c>
      <c r="R37" s="110">
        <v>13.081695833844449</v>
      </c>
      <c r="S37" s="110">
        <v>0.14098360655737704</v>
      </c>
      <c r="T37" s="110">
        <v>0.15081967213114753</v>
      </c>
      <c r="U37" s="110">
        <v>0.31147540983606559</v>
      </c>
      <c r="V37" s="110">
        <v>0.27868852459016391</v>
      </c>
      <c r="W37" s="110">
        <v>0.11803278688524589</v>
      </c>
      <c r="X37" s="110">
        <v>0</v>
      </c>
      <c r="Y37" s="110">
        <v>1</v>
      </c>
    </row>
    <row r="38" spans="1:25" x14ac:dyDescent="0.25">
      <c r="A38" s="107" t="str">
        <f t="shared" si="0"/>
        <v>East MidlandsFemale15-24</v>
      </c>
      <c r="B38" s="107" t="s">
        <v>174</v>
      </c>
      <c r="C38" s="107" t="s">
        <v>15</v>
      </c>
      <c r="D38" s="107" t="s">
        <v>19</v>
      </c>
      <c r="E38" s="108">
        <v>80</v>
      </c>
      <c r="F38" s="108">
        <v>69</v>
      </c>
      <c r="G38" s="108">
        <v>109</v>
      </c>
      <c r="H38" s="108">
        <v>104</v>
      </c>
      <c r="I38" s="108">
        <v>97</v>
      </c>
      <c r="J38" s="108">
        <v>83</v>
      </c>
      <c r="K38" s="108">
        <v>542</v>
      </c>
      <c r="L38" s="109">
        <v>3.4312644810083799</v>
      </c>
      <c r="M38" s="110">
        <v>2.9594656148697278</v>
      </c>
      <c r="N38" s="110">
        <v>4.6750978553739175</v>
      </c>
      <c r="O38" s="110">
        <v>4.4606438253108944</v>
      </c>
      <c r="P38" s="110">
        <v>4.1604081832226605</v>
      </c>
      <c r="Q38" s="110">
        <v>3.5599368990461944</v>
      </c>
      <c r="R38" s="110">
        <v>23.246816858831775</v>
      </c>
      <c r="S38" s="110">
        <v>0.14760147601476015</v>
      </c>
      <c r="T38" s="110">
        <v>0.12730627306273062</v>
      </c>
      <c r="U38" s="110">
        <v>0.2011070110701107</v>
      </c>
      <c r="V38" s="110">
        <v>0.1918819188191882</v>
      </c>
      <c r="W38" s="110">
        <v>0.17896678966789667</v>
      </c>
      <c r="X38" s="110">
        <v>0.15313653136531366</v>
      </c>
      <c r="Y38" s="110">
        <v>1</v>
      </c>
    </row>
    <row r="39" spans="1:25" x14ac:dyDescent="0.25">
      <c r="A39" s="107" t="str">
        <f t="shared" si="0"/>
        <v>East MidlandsFemale25-49</v>
      </c>
      <c r="B39" s="107" t="s">
        <v>174</v>
      </c>
      <c r="C39" s="107" t="s">
        <v>15</v>
      </c>
      <c r="D39" s="107" t="s">
        <v>20</v>
      </c>
      <c r="E39" s="108">
        <v>1544</v>
      </c>
      <c r="F39" s="108">
        <v>1229</v>
      </c>
      <c r="G39" s="108">
        <v>2854</v>
      </c>
      <c r="H39" s="108">
        <v>2602</v>
      </c>
      <c r="I39" s="108">
        <v>1234</v>
      </c>
      <c r="J39" s="108">
        <v>601</v>
      </c>
      <c r="K39" s="108">
        <v>10064</v>
      </c>
      <c r="L39" s="109">
        <v>66.223404483461735</v>
      </c>
      <c r="M39" s="110">
        <v>52.712800589491238</v>
      </c>
      <c r="N39" s="110">
        <v>122.41036035997395</v>
      </c>
      <c r="O39" s="110">
        <v>111.60187724479756</v>
      </c>
      <c r="P39" s="110">
        <v>52.927254619554262</v>
      </c>
      <c r="Q39" s="110">
        <v>25.777374413575455</v>
      </c>
      <c r="R39" s="110">
        <v>431.65307171085419</v>
      </c>
      <c r="S39" s="110">
        <v>0.15341812400635932</v>
      </c>
      <c r="T39" s="110">
        <v>0.12211844197138315</v>
      </c>
      <c r="U39" s="110">
        <v>0.28358505564387915</v>
      </c>
      <c r="V39" s="110">
        <v>0.25854531001589826</v>
      </c>
      <c r="W39" s="110">
        <v>0.12261526232114468</v>
      </c>
      <c r="X39" s="110">
        <v>5.9717806041335454E-2</v>
      </c>
      <c r="Y39" s="110">
        <v>1</v>
      </c>
    </row>
    <row r="40" spans="1:25" x14ac:dyDescent="0.25">
      <c r="A40" s="107" t="str">
        <f t="shared" si="0"/>
        <v>East MidlandsFemale50-64</v>
      </c>
      <c r="B40" s="107" t="s">
        <v>174</v>
      </c>
      <c r="C40" s="107" t="s">
        <v>15</v>
      </c>
      <c r="D40" s="107" t="s">
        <v>21</v>
      </c>
      <c r="E40" s="108">
        <v>2999</v>
      </c>
      <c r="F40" s="108">
        <v>2324</v>
      </c>
      <c r="G40" s="108">
        <v>5692</v>
      </c>
      <c r="H40" s="108">
        <v>6333</v>
      </c>
      <c r="I40" s="108">
        <v>3841</v>
      </c>
      <c r="J40" s="108">
        <v>2117</v>
      </c>
      <c r="K40" s="108">
        <v>23306</v>
      </c>
      <c r="L40" s="109">
        <v>128.62952723180163</v>
      </c>
      <c r="M40" s="110">
        <v>99.678233173293435</v>
      </c>
      <c r="N40" s="110">
        <v>244.13446782374623</v>
      </c>
      <c r="O40" s="110">
        <v>271.6274744778259</v>
      </c>
      <c r="P40" s="110">
        <v>164.74358589441485</v>
      </c>
      <c r="Q40" s="110">
        <v>90.79983632868425</v>
      </c>
      <c r="R40" s="110">
        <v>999.61312492976629</v>
      </c>
      <c r="S40" s="110">
        <v>0.12867931004891442</v>
      </c>
      <c r="T40" s="110">
        <v>9.971681112159958E-2</v>
      </c>
      <c r="U40" s="110">
        <v>0.24422895391744615</v>
      </c>
      <c r="V40" s="110">
        <v>0.27173260104694075</v>
      </c>
      <c r="W40" s="110">
        <v>0.16480734574787609</v>
      </c>
      <c r="X40" s="110">
        <v>9.0834978117223034E-2</v>
      </c>
      <c r="Y40" s="110">
        <v>1</v>
      </c>
    </row>
    <row r="41" spans="1:25" x14ac:dyDescent="0.25">
      <c r="A41" s="107" t="str">
        <f t="shared" si="0"/>
        <v>East MidlandsFemale65-69</v>
      </c>
      <c r="B41" s="107" t="s">
        <v>174</v>
      </c>
      <c r="C41" s="107" t="s">
        <v>15</v>
      </c>
      <c r="D41" s="107" t="s">
        <v>22</v>
      </c>
      <c r="E41" s="108">
        <v>1278</v>
      </c>
      <c r="F41" s="108">
        <v>895</v>
      </c>
      <c r="G41" s="108">
        <v>2232</v>
      </c>
      <c r="H41" s="108">
        <v>2696</v>
      </c>
      <c r="I41" s="108">
        <v>1848</v>
      </c>
      <c r="J41" s="108">
        <v>1243</v>
      </c>
      <c r="K41" s="108">
        <v>10192</v>
      </c>
      <c r="L41" s="109">
        <v>54.81445008410887</v>
      </c>
      <c r="M41" s="110">
        <v>38.387271381281252</v>
      </c>
      <c r="N41" s="110">
        <v>95.732279020133802</v>
      </c>
      <c r="O41" s="110">
        <v>115.63361300998241</v>
      </c>
      <c r="P41" s="110">
        <v>79.262209511293577</v>
      </c>
      <c r="Q41" s="110">
        <v>53.313271873667702</v>
      </c>
      <c r="R41" s="110">
        <v>437.14309488046763</v>
      </c>
      <c r="S41" s="110">
        <v>0.12539246467817897</v>
      </c>
      <c r="T41" s="110">
        <v>8.781397174254317E-2</v>
      </c>
      <c r="U41" s="110">
        <v>0.21899529042386184</v>
      </c>
      <c r="V41" s="110">
        <v>0.26452119309262168</v>
      </c>
      <c r="W41" s="110">
        <v>0.18131868131868131</v>
      </c>
      <c r="X41" s="110">
        <v>0.12195839874411302</v>
      </c>
      <c r="Y41" s="110">
        <v>1</v>
      </c>
    </row>
    <row r="42" spans="1:25" x14ac:dyDescent="0.25">
      <c r="A42" s="107" t="str">
        <f t="shared" si="0"/>
        <v>East MidlandsFemale70-74</v>
      </c>
      <c r="B42" s="107" t="s">
        <v>174</v>
      </c>
      <c r="C42" s="107" t="s">
        <v>15</v>
      </c>
      <c r="D42" s="107" t="s">
        <v>23</v>
      </c>
      <c r="E42" s="108">
        <v>1026</v>
      </c>
      <c r="F42" s="108">
        <v>782</v>
      </c>
      <c r="G42" s="108">
        <v>1988</v>
      </c>
      <c r="H42" s="108">
        <v>2454</v>
      </c>
      <c r="I42" s="108">
        <v>1696</v>
      </c>
      <c r="J42" s="108">
        <v>1215</v>
      </c>
      <c r="K42" s="108">
        <v>9161</v>
      </c>
      <c r="L42" s="109">
        <v>44.005966968932476</v>
      </c>
      <c r="M42" s="110">
        <v>33.540610301856915</v>
      </c>
      <c r="N42" s="110">
        <v>85.266922353058249</v>
      </c>
      <c r="O42" s="110">
        <v>105.25403795493206</v>
      </c>
      <c r="P42" s="110">
        <v>72.742806997377656</v>
      </c>
      <c r="Q42" s="110">
        <v>52.112329305314773</v>
      </c>
      <c r="R42" s="110">
        <v>392.92267388147212</v>
      </c>
      <c r="S42" s="110">
        <v>0.1119965069315577</v>
      </c>
      <c r="T42" s="110">
        <v>8.5361860058945527E-2</v>
      </c>
      <c r="U42" s="110">
        <v>0.2170068769784958</v>
      </c>
      <c r="V42" s="110">
        <v>0.26787468616963211</v>
      </c>
      <c r="W42" s="110">
        <v>0.18513262744241896</v>
      </c>
      <c r="X42" s="110">
        <v>0.13262744241894989</v>
      </c>
      <c r="Y42" s="110">
        <v>1</v>
      </c>
    </row>
    <row r="43" spans="1:25" x14ac:dyDescent="0.25">
      <c r="A43" s="107" t="str">
        <f t="shared" si="0"/>
        <v>East MidlandsFemale75+</v>
      </c>
      <c r="B43" s="107" t="s">
        <v>174</v>
      </c>
      <c r="C43" s="107" t="s">
        <v>15</v>
      </c>
      <c r="D43" s="107" t="s">
        <v>24</v>
      </c>
      <c r="E43" s="108">
        <v>2662</v>
      </c>
      <c r="F43" s="108">
        <v>1741</v>
      </c>
      <c r="G43" s="108">
        <v>4065</v>
      </c>
      <c r="H43" s="108">
        <v>5200</v>
      </c>
      <c r="I43" s="108">
        <v>4127</v>
      </c>
      <c r="J43" s="108">
        <v>3287</v>
      </c>
      <c r="K43" s="108">
        <v>21082</v>
      </c>
      <c r="L43" s="109">
        <v>114.17532560555385</v>
      </c>
      <c r="M43" s="110">
        <v>74.672893267944872</v>
      </c>
      <c r="N43" s="110">
        <v>174.35112644123831</v>
      </c>
      <c r="O43" s="110">
        <v>223.0321912655447</v>
      </c>
      <c r="P43" s="110">
        <v>177.01035641401981</v>
      </c>
      <c r="Q43" s="110">
        <v>140.98207936343181</v>
      </c>
      <c r="R43" s="110">
        <v>904.22397235773337</v>
      </c>
      <c r="S43" s="110">
        <v>0.12626885494734846</v>
      </c>
      <c r="T43" s="110">
        <v>8.2582297694715867E-2</v>
      </c>
      <c r="U43" s="110">
        <v>0.19281851816715681</v>
      </c>
      <c r="V43" s="110">
        <v>0.24665591499857697</v>
      </c>
      <c r="W43" s="110">
        <v>0.19575941561521679</v>
      </c>
      <c r="X43" s="110">
        <v>0.1559149985769851</v>
      </c>
      <c r="Y43" s="110">
        <v>1</v>
      </c>
    </row>
    <row r="44" spans="1:25" x14ac:dyDescent="0.25">
      <c r="A44" s="107" t="str">
        <f t="shared" si="0"/>
        <v>East MidlandsFemaleTotal</v>
      </c>
      <c r="B44" s="107" t="s">
        <v>174</v>
      </c>
      <c r="C44" s="107" t="s">
        <v>15</v>
      </c>
      <c r="D44" s="107" t="s">
        <v>6</v>
      </c>
      <c r="E44" s="108">
        <f>SUM(E37:E43)</f>
        <v>9632</v>
      </c>
      <c r="F44" s="108">
        <f t="shared" ref="F44" si="11">SUM(F37:F43)</f>
        <v>7086</v>
      </c>
      <c r="G44" s="108">
        <f t="shared" ref="G44" si="12">SUM(G37:G43)</f>
        <v>17035</v>
      </c>
      <c r="H44" s="108">
        <f t="shared" ref="H44" si="13">SUM(H37:H43)</f>
        <v>19474</v>
      </c>
      <c r="I44" s="108">
        <f t="shared" ref="I44" si="14">SUM(I37:I43)</f>
        <v>12879</v>
      </c>
      <c r="J44" s="108">
        <f t="shared" ref="J44" si="15">SUM(J37:J43)</f>
        <v>8546</v>
      </c>
      <c r="K44" s="108">
        <f t="shared" ref="K44" si="16">SUM(K37:K43)</f>
        <v>74652</v>
      </c>
      <c r="L44" s="109">
        <v>413.12424351340894</v>
      </c>
      <c r="M44" s="110">
        <v>303.92425140531725</v>
      </c>
      <c r="N44" s="110">
        <v>730.64488042472192</v>
      </c>
      <c r="O44" s="110">
        <v>835.25555628946495</v>
      </c>
      <c r="P44" s="110">
        <v>552.39069063633656</v>
      </c>
      <c r="Q44" s="110">
        <v>366.5448281837202</v>
      </c>
      <c r="R44" s="110">
        <v>3201.8844504529698</v>
      </c>
      <c r="S44" s="110">
        <v>0.12902534426405188</v>
      </c>
      <c r="T44" s="110">
        <v>9.4920430798906927E-2</v>
      </c>
      <c r="U44" s="110">
        <v>0.22819214488560252</v>
      </c>
      <c r="V44" s="110">
        <v>0.26086374109200022</v>
      </c>
      <c r="W44" s="110">
        <v>0.17252049509725123</v>
      </c>
      <c r="X44" s="110">
        <v>0.11447784386218722</v>
      </c>
      <c r="Y44" s="110">
        <v>1</v>
      </c>
    </row>
    <row r="45" spans="1:25" x14ac:dyDescent="0.25">
      <c r="A45" s="107" t="str">
        <f t="shared" si="0"/>
        <v>East MidlandsAll persons0-14</v>
      </c>
      <c r="B45" s="107" t="s">
        <v>174</v>
      </c>
      <c r="C45" s="107" t="s">
        <v>16</v>
      </c>
      <c r="D45" s="107" t="s">
        <v>18</v>
      </c>
      <c r="E45" s="108">
        <f>E29+E37</f>
        <v>103</v>
      </c>
      <c r="F45" s="108">
        <f t="shared" ref="F45:K45" si="17">F29+F37</f>
        <v>98</v>
      </c>
      <c r="G45" s="108">
        <f t="shared" si="17"/>
        <v>230</v>
      </c>
      <c r="H45" s="108">
        <f t="shared" si="17"/>
        <v>211</v>
      </c>
      <c r="I45" s="108">
        <f t="shared" si="17"/>
        <v>73</v>
      </c>
      <c r="J45" s="108">
        <f t="shared" si="17"/>
        <v>0</v>
      </c>
      <c r="K45" s="108">
        <f t="shared" si="17"/>
        <v>715</v>
      </c>
      <c r="L45" s="109">
        <v>2.2337364468583254</v>
      </c>
      <c r="M45" s="110">
        <v>2.1253026387584071</v>
      </c>
      <c r="N45" s="110">
        <v>4.9879551725962612</v>
      </c>
      <c r="O45" s="110">
        <v>4.57590670181657</v>
      </c>
      <c r="P45" s="110">
        <v>1.5831335982588133</v>
      </c>
      <c r="Q45" s="110">
        <v>0</v>
      </c>
      <c r="R45" s="110">
        <v>15.506034558288377</v>
      </c>
      <c r="S45" s="110">
        <v>0.14405594405594405</v>
      </c>
      <c r="T45" s="110">
        <v>0.13706293706293707</v>
      </c>
      <c r="U45" s="110">
        <v>0.32167832167832167</v>
      </c>
      <c r="V45" s="110">
        <v>0.29510489510489513</v>
      </c>
      <c r="W45" s="110">
        <v>0.10209790209790209</v>
      </c>
      <c r="X45" s="110">
        <v>0</v>
      </c>
      <c r="Y45" s="110">
        <v>1</v>
      </c>
    </row>
    <row r="46" spans="1:25" x14ac:dyDescent="0.25">
      <c r="A46" s="107" t="str">
        <f t="shared" si="0"/>
        <v>East MidlandsAll persons15-24</v>
      </c>
      <c r="B46" s="107" t="s">
        <v>174</v>
      </c>
      <c r="C46" s="107" t="s">
        <v>16</v>
      </c>
      <c r="D46" s="107" t="s">
        <v>19</v>
      </c>
      <c r="E46" s="108">
        <f t="shared" ref="E46:K46" si="18">E30+E38</f>
        <v>140</v>
      </c>
      <c r="F46" s="108">
        <f t="shared" si="18"/>
        <v>129</v>
      </c>
      <c r="G46" s="108">
        <f t="shared" si="18"/>
        <v>237</v>
      </c>
      <c r="H46" s="108">
        <f t="shared" si="18"/>
        <v>244</v>
      </c>
      <c r="I46" s="108">
        <f t="shared" si="18"/>
        <v>211</v>
      </c>
      <c r="J46" s="108">
        <f t="shared" si="18"/>
        <v>174</v>
      </c>
      <c r="K46" s="108">
        <f t="shared" si="18"/>
        <v>1135</v>
      </c>
      <c r="L46" s="109">
        <v>5.9254017316563319</v>
      </c>
      <c r="M46" s="110">
        <v>5.459834452740477</v>
      </c>
      <c r="N46" s="110">
        <v>10.030858645732504</v>
      </c>
      <c r="O46" s="110">
        <v>10.327128732315321</v>
      </c>
      <c r="P46" s="110">
        <v>8.9304268955677575</v>
      </c>
      <c r="Q46" s="110">
        <v>7.364427866487155</v>
      </c>
      <c r="R46" s="110">
        <v>48.038078324499544</v>
      </c>
      <c r="S46" s="110">
        <v>0.12334801762114539</v>
      </c>
      <c r="T46" s="110">
        <v>0.11365638766519824</v>
      </c>
      <c r="U46" s="110">
        <v>0.20881057268722467</v>
      </c>
      <c r="V46" s="110">
        <v>0.21497797356828197</v>
      </c>
      <c r="W46" s="110">
        <v>0.18590308370044054</v>
      </c>
      <c r="X46" s="110">
        <v>0.15330396475770924</v>
      </c>
      <c r="Y46" s="110">
        <v>1</v>
      </c>
    </row>
    <row r="47" spans="1:25" x14ac:dyDescent="0.25">
      <c r="A47" s="107" t="str">
        <f t="shared" si="0"/>
        <v>East MidlandsAll persons25-49</v>
      </c>
      <c r="B47" s="107" t="s">
        <v>174</v>
      </c>
      <c r="C47" s="107" t="s">
        <v>16</v>
      </c>
      <c r="D47" s="107" t="s">
        <v>20</v>
      </c>
      <c r="E47" s="108">
        <f t="shared" ref="E47:K47" si="19">E31+E39</f>
        <v>2264</v>
      </c>
      <c r="F47" s="108">
        <f t="shared" si="19"/>
        <v>1757</v>
      </c>
      <c r="G47" s="108">
        <f t="shared" si="19"/>
        <v>4084</v>
      </c>
      <c r="H47" s="108">
        <f t="shared" si="19"/>
        <v>3888</v>
      </c>
      <c r="I47" s="108">
        <f t="shared" si="19"/>
        <v>2111</v>
      </c>
      <c r="J47" s="108">
        <f t="shared" si="19"/>
        <v>1180</v>
      </c>
      <c r="K47" s="108">
        <f t="shared" si="19"/>
        <v>15284</v>
      </c>
      <c r="L47" s="109">
        <v>95.822210860499538</v>
      </c>
      <c r="M47" s="110">
        <v>74.36379173228697</v>
      </c>
      <c r="N47" s="110">
        <v>172.85243337203184</v>
      </c>
      <c r="O47" s="110">
        <v>164.55687094771298</v>
      </c>
      <c r="P47" s="110">
        <v>89.34659325376083</v>
      </c>
      <c r="Q47" s="110">
        <v>49.942671738246226</v>
      </c>
      <c r="R47" s="110">
        <v>646.88457190453835</v>
      </c>
      <c r="S47" s="110">
        <v>0.14812876210416123</v>
      </c>
      <c r="T47" s="110">
        <v>0.11495681758701912</v>
      </c>
      <c r="U47" s="110">
        <v>0.26720753729390212</v>
      </c>
      <c r="V47" s="110">
        <v>0.25438366919654543</v>
      </c>
      <c r="W47" s="110">
        <v>0.13811829364040829</v>
      </c>
      <c r="X47" s="110">
        <v>7.720492017796389E-2</v>
      </c>
      <c r="Y47" s="110">
        <v>1</v>
      </c>
    </row>
    <row r="48" spans="1:25" x14ac:dyDescent="0.25">
      <c r="A48" s="107" t="str">
        <f t="shared" si="0"/>
        <v>East MidlandsAll persons50-64</v>
      </c>
      <c r="B48" s="107" t="s">
        <v>174</v>
      </c>
      <c r="C48" s="107" t="s">
        <v>16</v>
      </c>
      <c r="D48" s="107" t="s">
        <v>21</v>
      </c>
      <c r="E48" s="108">
        <f t="shared" ref="E48:K48" si="20">E32+E40</f>
        <v>5493</v>
      </c>
      <c r="F48" s="108">
        <f t="shared" si="20"/>
        <v>4065</v>
      </c>
      <c r="G48" s="108">
        <f t="shared" si="20"/>
        <v>9070</v>
      </c>
      <c r="H48" s="108">
        <f t="shared" si="20"/>
        <v>9089</v>
      </c>
      <c r="I48" s="108">
        <f t="shared" si="20"/>
        <v>5194</v>
      </c>
      <c r="J48" s="108">
        <f t="shared" si="20"/>
        <v>2871</v>
      </c>
      <c r="K48" s="108">
        <f t="shared" si="20"/>
        <v>35782</v>
      </c>
      <c r="L48" s="109">
        <v>232.4873693713445</v>
      </c>
      <c r="M48" s="110">
        <v>172.04827170844993</v>
      </c>
      <c r="N48" s="110">
        <v>383.88138361516377</v>
      </c>
      <c r="O48" s="110">
        <v>384.68554527874574</v>
      </c>
      <c r="P48" s="110">
        <v>219.83240424444992</v>
      </c>
      <c r="Q48" s="110">
        <v>121.51305979703807</v>
      </c>
      <c r="R48" s="110">
        <v>1514.448034015192</v>
      </c>
      <c r="S48" s="110">
        <v>0.153512939466771</v>
      </c>
      <c r="T48" s="110">
        <v>0.11360460566765412</v>
      </c>
      <c r="U48" s="110">
        <v>0.25347940305181371</v>
      </c>
      <c r="V48" s="110">
        <v>0.25401039628863675</v>
      </c>
      <c r="W48" s="110">
        <v>0.14515678273992511</v>
      </c>
      <c r="X48" s="110">
        <v>8.0235872785199266E-2</v>
      </c>
      <c r="Y48" s="110">
        <v>1</v>
      </c>
    </row>
    <row r="49" spans="1:25" x14ac:dyDescent="0.25">
      <c r="A49" s="107" t="str">
        <f t="shared" si="0"/>
        <v>East MidlandsAll persons65-69</v>
      </c>
      <c r="B49" s="107" t="s">
        <v>174</v>
      </c>
      <c r="C49" s="107" t="s">
        <v>16</v>
      </c>
      <c r="D49" s="107" t="s">
        <v>22</v>
      </c>
      <c r="E49" s="108">
        <f t="shared" ref="E49:K49" si="21">E33+E41</f>
        <v>2825</v>
      </c>
      <c r="F49" s="108">
        <f t="shared" si="21"/>
        <v>2085</v>
      </c>
      <c r="G49" s="108">
        <f t="shared" si="21"/>
        <v>4538</v>
      </c>
      <c r="H49" s="108">
        <f t="shared" si="21"/>
        <v>4588</v>
      </c>
      <c r="I49" s="108">
        <f t="shared" si="21"/>
        <v>2597</v>
      </c>
      <c r="J49" s="108">
        <f t="shared" si="21"/>
        <v>1639</v>
      </c>
      <c r="K49" s="108">
        <f t="shared" si="21"/>
        <v>18272</v>
      </c>
      <c r="L49" s="109">
        <v>119.56614208520813</v>
      </c>
      <c r="M49" s="110">
        <v>88.246161503596085</v>
      </c>
      <c r="N49" s="110">
        <v>192.06766470183166</v>
      </c>
      <c r="O49" s="110">
        <v>194.18387960599463</v>
      </c>
      <c r="P49" s="110">
        <v>109.91620212222496</v>
      </c>
      <c r="Q49" s="110">
        <v>69.369524558462345</v>
      </c>
      <c r="R49" s="110">
        <v>773.34957457731787</v>
      </c>
      <c r="S49" s="110">
        <v>0.15460814360770578</v>
      </c>
      <c r="T49" s="110">
        <v>0.11410901926444833</v>
      </c>
      <c r="U49" s="110">
        <v>0.24835814360770575</v>
      </c>
      <c r="V49" s="110">
        <v>0.25109457092819609</v>
      </c>
      <c r="W49" s="110">
        <v>0.1421300350262697</v>
      </c>
      <c r="X49" s="110">
        <v>8.9700087565674255E-2</v>
      </c>
      <c r="Y49" s="110">
        <v>1</v>
      </c>
    </row>
    <row r="50" spans="1:25" x14ac:dyDescent="0.25">
      <c r="A50" s="107" t="str">
        <f t="shared" si="0"/>
        <v>East MidlandsAll persons70-74</v>
      </c>
      <c r="B50" s="107" t="s">
        <v>174</v>
      </c>
      <c r="C50" s="107" t="s">
        <v>16</v>
      </c>
      <c r="D50" s="107" t="s">
        <v>23</v>
      </c>
      <c r="E50" s="108">
        <f t="shared" ref="E50:K50" si="22">E34+E42</f>
        <v>2607</v>
      </c>
      <c r="F50" s="108">
        <f t="shared" si="22"/>
        <v>1913</v>
      </c>
      <c r="G50" s="108">
        <f t="shared" si="22"/>
        <v>4607</v>
      </c>
      <c r="H50" s="108">
        <f t="shared" si="22"/>
        <v>4874</v>
      </c>
      <c r="I50" s="108">
        <f t="shared" si="22"/>
        <v>2697</v>
      </c>
      <c r="J50" s="108">
        <f t="shared" si="22"/>
        <v>1689</v>
      </c>
      <c r="K50" s="108">
        <f t="shared" si="22"/>
        <v>18387</v>
      </c>
      <c r="L50" s="109">
        <v>110.33944510305756</v>
      </c>
      <c r="M50" s="110">
        <v>80.966382233275453</v>
      </c>
      <c r="N50" s="110">
        <v>194.98804126957657</v>
      </c>
      <c r="O50" s="110">
        <v>206.28862885780686</v>
      </c>
      <c r="P50" s="110">
        <v>114.14863193055091</v>
      </c>
      <c r="Q50" s="110">
        <v>71.485739462625318</v>
      </c>
      <c r="R50" s="110">
        <v>778.21686885689269</v>
      </c>
      <c r="S50" s="110">
        <v>0.14178495676293035</v>
      </c>
      <c r="T50" s="110">
        <v>0.1040408984608691</v>
      </c>
      <c r="U50" s="110">
        <v>0.25055745907434601</v>
      </c>
      <c r="V50" s="110">
        <v>0.26507858813291996</v>
      </c>
      <c r="W50" s="110">
        <v>0.14667971936694404</v>
      </c>
      <c r="X50" s="110">
        <v>9.185837820199054E-2</v>
      </c>
      <c r="Y50" s="110">
        <v>1</v>
      </c>
    </row>
    <row r="51" spans="1:25" x14ac:dyDescent="0.25">
      <c r="A51" s="107" t="str">
        <f t="shared" si="0"/>
        <v>East MidlandsAll persons75+</v>
      </c>
      <c r="B51" s="107" t="s">
        <v>174</v>
      </c>
      <c r="C51" s="107" t="s">
        <v>16</v>
      </c>
      <c r="D51" s="107" t="s">
        <v>24</v>
      </c>
      <c r="E51" s="108">
        <f t="shared" ref="E51:K51" si="23">E35+E43</f>
        <v>5644</v>
      </c>
      <c r="F51" s="108">
        <f t="shared" si="23"/>
        <v>3964</v>
      </c>
      <c r="G51" s="108">
        <f t="shared" si="23"/>
        <v>9158</v>
      </c>
      <c r="H51" s="108">
        <f t="shared" si="23"/>
        <v>10827</v>
      </c>
      <c r="I51" s="108">
        <f t="shared" si="23"/>
        <v>7315</v>
      </c>
      <c r="J51" s="108">
        <f t="shared" si="23"/>
        <v>4889</v>
      </c>
      <c r="K51" s="108">
        <f t="shared" si="23"/>
        <v>41797</v>
      </c>
      <c r="L51" s="109">
        <v>238.87833838191668</v>
      </c>
      <c r="M51" s="110">
        <v>167.7735176020407</v>
      </c>
      <c r="N51" s="110">
        <v>387.60592184649062</v>
      </c>
      <c r="O51" s="110">
        <v>458.24517534745075</v>
      </c>
      <c r="P51" s="110">
        <v>309.60224047904336</v>
      </c>
      <c r="Q51" s="110">
        <v>206.92349332905576</v>
      </c>
      <c r="R51" s="110">
        <v>1769.0286869859979</v>
      </c>
      <c r="S51" s="110">
        <v>0.13503361485274062</v>
      </c>
      <c r="T51" s="110">
        <v>9.4839342536545676E-2</v>
      </c>
      <c r="U51" s="110">
        <v>0.21910663444744838</v>
      </c>
      <c r="V51" s="110">
        <v>0.25903772998062063</v>
      </c>
      <c r="W51" s="110">
        <v>0.17501256071009882</v>
      </c>
      <c r="X51" s="110">
        <v>0.11697011747254588</v>
      </c>
      <c r="Y51" s="110">
        <v>1</v>
      </c>
    </row>
    <row r="52" spans="1:25" x14ac:dyDescent="0.25">
      <c r="A52" s="107" t="str">
        <f t="shared" si="0"/>
        <v>East MidlandsAll personsTotal</v>
      </c>
      <c r="B52" s="107" t="s">
        <v>174</v>
      </c>
      <c r="C52" s="107" t="s">
        <v>16</v>
      </c>
      <c r="D52" s="107" t="s">
        <v>6</v>
      </c>
      <c r="E52" s="108">
        <f>SUM(E45:E51)</f>
        <v>19076</v>
      </c>
      <c r="F52" s="108">
        <f t="shared" ref="F52:K52" si="24">SUM(F45:F51)</f>
        <v>14011</v>
      </c>
      <c r="G52" s="108">
        <f t="shared" si="24"/>
        <v>31924</v>
      </c>
      <c r="H52" s="108">
        <f t="shared" si="24"/>
        <v>33721</v>
      </c>
      <c r="I52" s="108">
        <f t="shared" si="24"/>
        <v>20198</v>
      </c>
      <c r="J52" s="108">
        <f t="shared" si="24"/>
        <v>12442</v>
      </c>
      <c r="K52" s="108">
        <f t="shared" si="24"/>
        <v>131372</v>
      </c>
      <c r="L52" s="109">
        <v>807.37831023625847</v>
      </c>
      <c r="M52" s="110">
        <v>593.00574044454902</v>
      </c>
      <c r="N52" s="110">
        <v>1351.1608920099766</v>
      </c>
      <c r="O52" s="110">
        <v>1427.2176556655941</v>
      </c>
      <c r="P52" s="110">
        <v>854.86617268567568</v>
      </c>
      <c r="Q52" s="110">
        <v>526.59891675191489</v>
      </c>
      <c r="R52" s="110">
        <v>5560.2276877939685</v>
      </c>
      <c r="S52" s="110">
        <v>0.14520597996528942</v>
      </c>
      <c r="T52" s="110">
        <v>0.10665134122948573</v>
      </c>
      <c r="U52" s="110">
        <v>0.24300459763115428</v>
      </c>
      <c r="V52" s="110">
        <v>0.25668331151234663</v>
      </c>
      <c r="W52" s="110">
        <v>0.15374661267241119</v>
      </c>
      <c r="X52" s="110">
        <v>9.47081569893128E-2</v>
      </c>
      <c r="Y52" s="110">
        <v>1</v>
      </c>
    </row>
    <row r="53" spans="1:25" x14ac:dyDescent="0.25">
      <c r="A53" s="107" t="str">
        <f t="shared" si="0"/>
        <v>East of EnglandMale0-14</v>
      </c>
      <c r="B53" s="107" t="s">
        <v>175</v>
      </c>
      <c r="C53" s="107" t="s">
        <v>14</v>
      </c>
      <c r="D53" s="107" t="s">
        <v>18</v>
      </c>
      <c r="E53" s="108">
        <v>61</v>
      </c>
      <c r="F53" s="108">
        <v>58</v>
      </c>
      <c r="G53" s="108">
        <v>140</v>
      </c>
      <c r="H53" s="108">
        <v>170</v>
      </c>
      <c r="I53" s="108">
        <v>52</v>
      </c>
      <c r="J53" s="108">
        <v>0</v>
      </c>
      <c r="K53" s="108">
        <v>481</v>
      </c>
      <c r="L53" s="109">
        <v>2.1172997971557375</v>
      </c>
      <c r="M53" s="110">
        <v>2.0131702989349636</v>
      </c>
      <c r="N53" s="110">
        <v>4.8593765836361191</v>
      </c>
      <c r="O53" s="110">
        <v>5.9006715658438589</v>
      </c>
      <c r="P53" s="110">
        <v>1.8049113024934156</v>
      </c>
      <c r="Q53" s="110">
        <v>0</v>
      </c>
      <c r="R53" s="110">
        <v>16.695429548064094</v>
      </c>
      <c r="S53" s="110">
        <v>0.12681912681912683</v>
      </c>
      <c r="T53" s="110">
        <v>0.12058212058212059</v>
      </c>
      <c r="U53" s="110">
        <v>0.29106029106029108</v>
      </c>
      <c r="V53" s="110">
        <v>0.35343035343035345</v>
      </c>
      <c r="W53" s="110">
        <v>0.1081081081081081</v>
      </c>
      <c r="X53" s="110">
        <v>0</v>
      </c>
      <c r="Y53" s="110">
        <v>1</v>
      </c>
    </row>
    <row r="54" spans="1:25" x14ac:dyDescent="0.25">
      <c r="A54" s="107" t="str">
        <f t="shared" si="0"/>
        <v>East of EnglandMale15-24</v>
      </c>
      <c r="B54" s="107" t="s">
        <v>175</v>
      </c>
      <c r="C54" s="107" t="s">
        <v>14</v>
      </c>
      <c r="D54" s="107" t="s">
        <v>19</v>
      </c>
      <c r="E54" s="108">
        <v>92</v>
      </c>
      <c r="F54" s="108">
        <v>78</v>
      </c>
      <c r="G54" s="108">
        <v>151</v>
      </c>
      <c r="H54" s="108">
        <v>148</v>
      </c>
      <c r="I54" s="108">
        <v>172</v>
      </c>
      <c r="J54" s="108">
        <v>121</v>
      </c>
      <c r="K54" s="108">
        <v>762</v>
      </c>
      <c r="L54" s="109">
        <v>3.1933046121037352</v>
      </c>
      <c r="M54" s="110">
        <v>2.7073669537401233</v>
      </c>
      <c r="N54" s="110">
        <v>5.2411847437789563</v>
      </c>
      <c r="O54" s="110">
        <v>5.1370552455581828</v>
      </c>
      <c r="P54" s="110">
        <v>5.9700912313243748</v>
      </c>
      <c r="Q54" s="110">
        <v>4.1998897615712165</v>
      </c>
      <c r="R54" s="110">
        <v>26.448892548076589</v>
      </c>
      <c r="S54" s="110">
        <v>0.12073490813648294</v>
      </c>
      <c r="T54" s="110">
        <v>0.10236220472440945</v>
      </c>
      <c r="U54" s="110">
        <v>0.19816272965879264</v>
      </c>
      <c r="V54" s="110">
        <v>0.1942257217847769</v>
      </c>
      <c r="W54" s="110">
        <v>0.22572178477690291</v>
      </c>
      <c r="X54" s="110">
        <v>0.15879265091863515</v>
      </c>
      <c r="Y54" s="110">
        <v>1</v>
      </c>
    </row>
    <row r="55" spans="1:25" x14ac:dyDescent="0.25">
      <c r="A55" s="107" t="str">
        <f t="shared" si="0"/>
        <v>East of EnglandMale25-49</v>
      </c>
      <c r="B55" s="107" t="s">
        <v>175</v>
      </c>
      <c r="C55" s="107" t="s">
        <v>14</v>
      </c>
      <c r="D55" s="107" t="s">
        <v>20</v>
      </c>
      <c r="E55" s="108">
        <v>777</v>
      </c>
      <c r="F55" s="108">
        <v>710</v>
      </c>
      <c r="G55" s="108">
        <v>1553</v>
      </c>
      <c r="H55" s="108">
        <v>1664</v>
      </c>
      <c r="I55" s="108">
        <v>1126</v>
      </c>
      <c r="J55" s="108">
        <v>706</v>
      </c>
      <c r="K55" s="108">
        <v>6536</v>
      </c>
      <c r="L55" s="109">
        <v>26.969540039180458</v>
      </c>
      <c r="M55" s="110">
        <v>24.643981245583173</v>
      </c>
      <c r="N55" s="110">
        <v>53.904370245620662</v>
      </c>
      <c r="O55" s="110">
        <v>57.757161679789299</v>
      </c>
      <c r="P55" s="110">
        <v>39.083271665530496</v>
      </c>
      <c r="Q55" s="110">
        <v>24.505141914622143</v>
      </c>
      <c r="R55" s="110">
        <v>226.86346679032624</v>
      </c>
      <c r="S55" s="110">
        <v>0.11888004895960831</v>
      </c>
      <c r="T55" s="110">
        <v>0.10862913096695226</v>
      </c>
      <c r="U55" s="110">
        <v>0.23760709914320685</v>
      </c>
      <c r="V55" s="110">
        <v>0.25458996328029376</v>
      </c>
      <c r="W55" s="110">
        <v>0.17227662178702569</v>
      </c>
      <c r="X55" s="110">
        <v>0.1080171358629131</v>
      </c>
      <c r="Y55" s="110">
        <v>1</v>
      </c>
    </row>
    <row r="56" spans="1:25" x14ac:dyDescent="0.25">
      <c r="A56" s="107" t="str">
        <f t="shared" si="0"/>
        <v>East of EnglandMale50-64</v>
      </c>
      <c r="B56" s="107" t="s">
        <v>175</v>
      </c>
      <c r="C56" s="107" t="s">
        <v>14</v>
      </c>
      <c r="D56" s="107" t="s">
        <v>21</v>
      </c>
      <c r="E56" s="108">
        <v>2927</v>
      </c>
      <c r="F56" s="108">
        <v>2331</v>
      </c>
      <c r="G56" s="108">
        <v>4408</v>
      </c>
      <c r="H56" s="108">
        <v>3478</v>
      </c>
      <c r="I56" s="108">
        <v>1613</v>
      </c>
      <c r="J56" s="108">
        <v>1000</v>
      </c>
      <c r="K56" s="108">
        <v>15757</v>
      </c>
      <c r="L56" s="109">
        <v>101.59568043073514</v>
      </c>
      <c r="M56" s="110">
        <v>80.908620117541375</v>
      </c>
      <c r="N56" s="110">
        <v>153.00094271905724</v>
      </c>
      <c r="O56" s="110">
        <v>120.72079827061729</v>
      </c>
      <c r="P56" s="110">
        <v>55.986960210036138</v>
      </c>
      <c r="Q56" s="110">
        <v>34.709832740257994</v>
      </c>
      <c r="R56" s="110">
        <v>546.92283448824514</v>
      </c>
      <c r="S56" s="110">
        <v>0.18575871041441899</v>
      </c>
      <c r="T56" s="110">
        <v>0.14793425144380276</v>
      </c>
      <c r="U56" s="110">
        <v>0.27974868312496037</v>
      </c>
      <c r="V56" s="110">
        <v>0.22072729580503905</v>
      </c>
      <c r="W56" s="110">
        <v>0.10236720187853018</v>
      </c>
      <c r="X56" s="110">
        <v>6.3463857333248719E-2</v>
      </c>
      <c r="Y56" s="110">
        <v>1</v>
      </c>
    </row>
    <row r="57" spans="1:25" x14ac:dyDescent="0.25">
      <c r="A57" s="107" t="str">
        <f t="shared" si="0"/>
        <v>East of EnglandMale65-69</v>
      </c>
      <c r="B57" s="107" t="s">
        <v>175</v>
      </c>
      <c r="C57" s="107" t="s">
        <v>14</v>
      </c>
      <c r="D57" s="107" t="s">
        <v>22</v>
      </c>
      <c r="E57" s="108">
        <v>1938</v>
      </c>
      <c r="F57" s="108">
        <v>1520</v>
      </c>
      <c r="G57" s="108">
        <v>3080</v>
      </c>
      <c r="H57" s="108">
        <v>2569</v>
      </c>
      <c r="I57" s="108">
        <v>962</v>
      </c>
      <c r="J57" s="108">
        <v>426</v>
      </c>
      <c r="K57" s="108">
        <v>10495</v>
      </c>
      <c r="L57" s="109">
        <v>67.267655850619988</v>
      </c>
      <c r="M57" s="110">
        <v>52.758945765192145</v>
      </c>
      <c r="N57" s="110">
        <v>106.90628483999461</v>
      </c>
      <c r="O57" s="110">
        <v>89.169560309722783</v>
      </c>
      <c r="P57" s="110">
        <v>33.390859096128189</v>
      </c>
      <c r="Q57" s="110">
        <v>14.786388747349903</v>
      </c>
      <c r="R57" s="110">
        <v>364.27969460900761</v>
      </c>
      <c r="S57" s="110">
        <v>0.18465936160076227</v>
      </c>
      <c r="T57" s="110">
        <v>0.14483087184373511</v>
      </c>
      <c r="U57" s="110">
        <v>0.29347308242020009</v>
      </c>
      <c r="V57" s="110">
        <v>0.24478323010957601</v>
      </c>
      <c r="W57" s="110">
        <v>9.166269652215342E-2</v>
      </c>
      <c r="X57" s="110">
        <v>4.0590757503573126E-2</v>
      </c>
      <c r="Y57" s="110">
        <v>1</v>
      </c>
    </row>
    <row r="58" spans="1:25" x14ac:dyDescent="0.25">
      <c r="A58" s="107" t="str">
        <f t="shared" si="0"/>
        <v>East of EnglandMale70-74</v>
      </c>
      <c r="B58" s="107" t="s">
        <v>175</v>
      </c>
      <c r="C58" s="107" t="s">
        <v>14</v>
      </c>
      <c r="D58" s="107" t="s">
        <v>23</v>
      </c>
      <c r="E58" s="108">
        <v>1988</v>
      </c>
      <c r="F58" s="108">
        <v>1599</v>
      </c>
      <c r="G58" s="108">
        <v>3631</v>
      </c>
      <c r="H58" s="108">
        <v>3479</v>
      </c>
      <c r="I58" s="108">
        <v>1394</v>
      </c>
      <c r="J58" s="108">
        <v>549</v>
      </c>
      <c r="K58" s="108">
        <v>12640</v>
      </c>
      <c r="L58" s="109">
        <v>69.003147487632887</v>
      </c>
      <c r="M58" s="110">
        <v>55.501022551672527</v>
      </c>
      <c r="N58" s="110">
        <v>126.03140267987676</v>
      </c>
      <c r="O58" s="110">
        <v>120.75550810335756</v>
      </c>
      <c r="P58" s="110">
        <v>48.385506839919643</v>
      </c>
      <c r="Q58" s="110">
        <v>19.055698174401638</v>
      </c>
      <c r="R58" s="110">
        <v>438.73228583686102</v>
      </c>
      <c r="S58" s="110">
        <v>0.15727848101265823</v>
      </c>
      <c r="T58" s="110">
        <v>0.12650316455696201</v>
      </c>
      <c r="U58" s="110">
        <v>0.28726265822784808</v>
      </c>
      <c r="V58" s="110">
        <v>0.27523734177215192</v>
      </c>
      <c r="W58" s="110">
        <v>0.11028481012658228</v>
      </c>
      <c r="X58" s="110">
        <v>4.3433544303797471E-2</v>
      </c>
      <c r="Y58" s="110">
        <v>1</v>
      </c>
    </row>
    <row r="59" spans="1:25" x14ac:dyDescent="0.25">
      <c r="A59" s="107" t="str">
        <f t="shared" si="0"/>
        <v>East of EnglandMale75+</v>
      </c>
      <c r="B59" s="107" t="s">
        <v>175</v>
      </c>
      <c r="C59" s="107" t="s">
        <v>14</v>
      </c>
      <c r="D59" s="107" t="s">
        <v>24</v>
      </c>
      <c r="E59" s="108">
        <v>4244</v>
      </c>
      <c r="F59" s="108">
        <v>3380</v>
      </c>
      <c r="G59" s="108">
        <v>7783</v>
      </c>
      <c r="H59" s="108">
        <v>9013</v>
      </c>
      <c r="I59" s="108">
        <v>4942</v>
      </c>
      <c r="J59" s="108">
        <v>2260</v>
      </c>
      <c r="K59" s="108">
        <v>31622</v>
      </c>
      <c r="L59" s="109">
        <v>147.30853014965493</v>
      </c>
      <c r="M59" s="110">
        <v>117.31923466207201</v>
      </c>
      <c r="N59" s="110">
        <v>270.14662821742797</v>
      </c>
      <c r="O59" s="110">
        <v>312.83972248794527</v>
      </c>
      <c r="P59" s="110">
        <v>171.53599340235499</v>
      </c>
      <c r="Q59" s="110">
        <v>78.44422199298306</v>
      </c>
      <c r="R59" s="110">
        <v>1097.5943309124382</v>
      </c>
      <c r="S59" s="110">
        <v>0.13421035987603569</v>
      </c>
      <c r="T59" s="110">
        <v>0.10688760989184745</v>
      </c>
      <c r="U59" s="110">
        <v>0.24612611473025112</v>
      </c>
      <c r="V59" s="110">
        <v>0.28502308519385239</v>
      </c>
      <c r="W59" s="110">
        <v>0.15628360002529884</v>
      </c>
      <c r="X59" s="110">
        <v>7.1469230282714569E-2</v>
      </c>
      <c r="Y59" s="110">
        <v>1</v>
      </c>
    </row>
    <row r="60" spans="1:25" x14ac:dyDescent="0.25">
      <c r="A60" s="107" t="str">
        <f t="shared" si="0"/>
        <v>East of EnglandMaleTotal</v>
      </c>
      <c r="B60" s="107" t="s">
        <v>175</v>
      </c>
      <c r="C60" s="107" t="s">
        <v>14</v>
      </c>
      <c r="D60" s="107" t="s">
        <v>6</v>
      </c>
      <c r="E60" s="108">
        <f>SUM(E53:E59)</f>
        <v>12027</v>
      </c>
      <c r="F60" s="108">
        <f t="shared" ref="F60" si="25">SUM(F53:F59)</f>
        <v>9676</v>
      </c>
      <c r="G60" s="108">
        <f t="shared" ref="G60" si="26">SUM(G53:G59)</f>
        <v>20746</v>
      </c>
      <c r="H60" s="108">
        <f t="shared" ref="H60" si="27">SUM(H53:H59)</f>
        <v>20521</v>
      </c>
      <c r="I60" s="108">
        <f t="shared" ref="I60" si="28">SUM(I53:I59)</f>
        <v>10261</v>
      </c>
      <c r="J60" s="108">
        <f t="shared" ref="J60" si="29">SUM(J53:J59)</f>
        <v>5062</v>
      </c>
      <c r="K60" s="108">
        <f t="shared" ref="K60" si="30">SUM(K53:K59)</f>
        <v>78293</v>
      </c>
      <c r="L60" s="109">
        <v>417.45515836708284</v>
      </c>
      <c r="M60" s="110">
        <v>335.85234159473634</v>
      </c>
      <c r="N60" s="110">
        <v>720.09019002939226</v>
      </c>
      <c r="O60" s="110">
        <v>712.28047766283419</v>
      </c>
      <c r="P60" s="110">
        <v>356.15759374778725</v>
      </c>
      <c r="Q60" s="110">
        <v>175.70117333118594</v>
      </c>
      <c r="R60" s="110">
        <v>2717.5369347330188</v>
      </c>
      <c r="S60" s="110">
        <v>0.15361526573256867</v>
      </c>
      <c r="T60" s="110">
        <v>0.12358703843255464</v>
      </c>
      <c r="U60" s="110">
        <v>0.26497898918166374</v>
      </c>
      <c r="V60" s="110">
        <v>0.26210516904448672</v>
      </c>
      <c r="W60" s="110">
        <v>0.13105897078921488</v>
      </c>
      <c r="X60" s="110">
        <v>6.4654566819511317E-2</v>
      </c>
      <c r="Y60" s="110">
        <v>1</v>
      </c>
    </row>
    <row r="61" spans="1:25" x14ac:dyDescent="0.25">
      <c r="A61" s="107" t="str">
        <f t="shared" si="0"/>
        <v>East of EnglandFemale0-14</v>
      </c>
      <c r="B61" s="107" t="s">
        <v>175</v>
      </c>
      <c r="C61" s="107" t="s">
        <v>15</v>
      </c>
      <c r="D61" s="107" t="s">
        <v>18</v>
      </c>
      <c r="E61" s="108">
        <v>56</v>
      </c>
      <c r="F61" s="108">
        <v>49</v>
      </c>
      <c r="G61" s="108">
        <v>113</v>
      </c>
      <c r="H61" s="108">
        <v>138</v>
      </c>
      <c r="I61" s="108">
        <v>55</v>
      </c>
      <c r="J61" s="108">
        <v>0</v>
      </c>
      <c r="K61" s="108">
        <v>411</v>
      </c>
      <c r="L61" s="109">
        <v>1.8977794963225438</v>
      </c>
      <c r="M61" s="110">
        <v>1.6605570592822259</v>
      </c>
      <c r="N61" s="110">
        <v>3.829447912222276</v>
      </c>
      <c r="O61" s="110">
        <v>4.676670901651983</v>
      </c>
      <c r="P61" s="110">
        <v>1.8638905767453555</v>
      </c>
      <c r="Q61" s="110">
        <v>0</v>
      </c>
      <c r="R61" s="110">
        <v>13.928345946224384</v>
      </c>
      <c r="S61" s="110">
        <v>0.13625304136253041</v>
      </c>
      <c r="T61" s="110">
        <v>0.11922141119221411</v>
      </c>
      <c r="U61" s="110">
        <v>0.27493917274939172</v>
      </c>
      <c r="V61" s="110">
        <v>0.33576642335766421</v>
      </c>
      <c r="W61" s="110">
        <v>0.13381995133819952</v>
      </c>
      <c r="X61" s="110">
        <v>0</v>
      </c>
      <c r="Y61" s="110">
        <v>1</v>
      </c>
    </row>
    <row r="62" spans="1:25" x14ac:dyDescent="0.25">
      <c r="A62" s="107" t="str">
        <f t="shared" si="0"/>
        <v>East of EnglandFemale15-24</v>
      </c>
      <c r="B62" s="107" t="s">
        <v>175</v>
      </c>
      <c r="C62" s="107" t="s">
        <v>15</v>
      </c>
      <c r="D62" s="107" t="s">
        <v>19</v>
      </c>
      <c r="E62" s="108">
        <v>62</v>
      </c>
      <c r="F62" s="108">
        <v>62</v>
      </c>
      <c r="G62" s="108">
        <v>123</v>
      </c>
      <c r="H62" s="108">
        <v>134</v>
      </c>
      <c r="I62" s="108">
        <v>114</v>
      </c>
      <c r="J62" s="108">
        <v>124</v>
      </c>
      <c r="K62" s="108">
        <v>619</v>
      </c>
      <c r="L62" s="109">
        <v>2.1011130137856737</v>
      </c>
      <c r="M62" s="110">
        <v>2.1011130137856737</v>
      </c>
      <c r="N62" s="110">
        <v>4.1683371079941587</v>
      </c>
      <c r="O62" s="110">
        <v>4.5411152233432297</v>
      </c>
      <c r="P62" s="110">
        <v>3.8633368317994643</v>
      </c>
      <c r="Q62" s="110">
        <v>4.2022260275713474</v>
      </c>
      <c r="R62" s="110">
        <v>20.977241218279548</v>
      </c>
      <c r="S62" s="110">
        <v>0.10016155088852989</v>
      </c>
      <c r="T62" s="110">
        <v>0.10016155088852989</v>
      </c>
      <c r="U62" s="110">
        <v>0.19870759289176088</v>
      </c>
      <c r="V62" s="110">
        <v>0.21647819063004844</v>
      </c>
      <c r="W62" s="110">
        <v>0.18416801292407106</v>
      </c>
      <c r="X62" s="110">
        <v>0.20032310177705978</v>
      </c>
      <c r="Y62" s="110">
        <v>1</v>
      </c>
    </row>
    <row r="63" spans="1:25" x14ac:dyDescent="0.25">
      <c r="A63" s="107" t="str">
        <f t="shared" si="0"/>
        <v>East of EnglandFemale25-49</v>
      </c>
      <c r="B63" s="107" t="s">
        <v>175</v>
      </c>
      <c r="C63" s="107" t="s">
        <v>15</v>
      </c>
      <c r="D63" s="107" t="s">
        <v>20</v>
      </c>
      <c r="E63" s="108">
        <v>1744</v>
      </c>
      <c r="F63" s="108">
        <v>1530</v>
      </c>
      <c r="G63" s="108">
        <v>3342</v>
      </c>
      <c r="H63" s="108">
        <v>2974</v>
      </c>
      <c r="I63" s="108">
        <v>1480</v>
      </c>
      <c r="J63" s="108">
        <v>761</v>
      </c>
      <c r="K63" s="108">
        <v>11831</v>
      </c>
      <c r="L63" s="109">
        <v>59.102275742616364</v>
      </c>
      <c r="M63" s="110">
        <v>51.850046953098072</v>
      </c>
      <c r="N63" s="110">
        <v>113.25676922696324</v>
      </c>
      <c r="O63" s="110">
        <v>100.78564682255795</v>
      </c>
      <c r="P63" s="110">
        <v>50.155600974238659</v>
      </c>
      <c r="Q63" s="110">
        <v>25.789467798240285</v>
      </c>
      <c r="R63" s="110">
        <v>400.9398075177146</v>
      </c>
      <c r="S63" s="110">
        <v>0.14740934832220437</v>
      </c>
      <c r="T63" s="110">
        <v>0.12932127461753021</v>
      </c>
      <c r="U63" s="110">
        <v>0.28247823514495812</v>
      </c>
      <c r="V63" s="110">
        <v>0.25137351026963062</v>
      </c>
      <c r="W63" s="110">
        <v>0.12509508917251289</v>
      </c>
      <c r="X63" s="110">
        <v>6.4322542473163727E-2</v>
      </c>
      <c r="Y63" s="110">
        <v>1</v>
      </c>
    </row>
    <row r="64" spans="1:25" x14ac:dyDescent="0.25">
      <c r="A64" s="107" t="str">
        <f t="shared" si="0"/>
        <v>East of EnglandFemale50-64</v>
      </c>
      <c r="B64" s="107" t="s">
        <v>175</v>
      </c>
      <c r="C64" s="107" t="s">
        <v>15</v>
      </c>
      <c r="D64" s="107" t="s">
        <v>21</v>
      </c>
      <c r="E64" s="108">
        <v>3561</v>
      </c>
      <c r="F64" s="108">
        <v>3031</v>
      </c>
      <c r="G64" s="108">
        <v>7354</v>
      </c>
      <c r="H64" s="108">
        <v>8135</v>
      </c>
      <c r="I64" s="108">
        <v>5205</v>
      </c>
      <c r="J64" s="108">
        <v>2592</v>
      </c>
      <c r="K64" s="108">
        <v>29878</v>
      </c>
      <c r="L64" s="109">
        <v>120.67844261436748</v>
      </c>
      <c r="M64" s="110">
        <v>102.71731523845769</v>
      </c>
      <c r="N64" s="110">
        <v>249.21911457064263</v>
      </c>
      <c r="O64" s="110">
        <v>275.68636076042668</v>
      </c>
      <c r="P64" s="110">
        <v>176.39182639926503</v>
      </c>
      <c r="Q64" s="110">
        <v>87.840079544072026</v>
      </c>
      <c r="R64" s="110">
        <v>1012.5331391272315</v>
      </c>
      <c r="S64" s="110">
        <v>0.11918468438315818</v>
      </c>
      <c r="T64" s="110">
        <v>0.10144587991164068</v>
      </c>
      <c r="U64" s="110">
        <v>0.24613427940290517</v>
      </c>
      <c r="V64" s="110">
        <v>0.27227391391659417</v>
      </c>
      <c r="W64" s="110">
        <v>0.17420844768726154</v>
      </c>
      <c r="X64" s="110">
        <v>8.6752794698440328E-2</v>
      </c>
      <c r="Y64" s="110">
        <v>1</v>
      </c>
    </row>
    <row r="65" spans="1:25" x14ac:dyDescent="0.25">
      <c r="A65" s="107" t="str">
        <f t="shared" si="0"/>
        <v>East of EnglandFemale65-69</v>
      </c>
      <c r="B65" s="107" t="s">
        <v>175</v>
      </c>
      <c r="C65" s="107" t="s">
        <v>15</v>
      </c>
      <c r="D65" s="107" t="s">
        <v>22</v>
      </c>
      <c r="E65" s="108">
        <v>1547</v>
      </c>
      <c r="F65" s="108">
        <v>1279</v>
      </c>
      <c r="G65" s="108">
        <v>3023</v>
      </c>
      <c r="H65" s="108">
        <v>3671</v>
      </c>
      <c r="I65" s="108">
        <v>2487</v>
      </c>
      <c r="J65" s="108">
        <v>1582</v>
      </c>
      <c r="K65" s="108">
        <v>13589</v>
      </c>
      <c r="L65" s="109">
        <v>52.426158585910272</v>
      </c>
      <c r="M65" s="110">
        <v>43.343928139223813</v>
      </c>
      <c r="N65" s="110">
        <v>102.44620388184018</v>
      </c>
      <c r="O65" s="110">
        <v>124.40622376785819</v>
      </c>
      <c r="P65" s="110">
        <v>84.281742988467258</v>
      </c>
      <c r="Q65" s="110">
        <v>53.612270771111866</v>
      </c>
      <c r="R65" s="110">
        <v>460.5165281344116</v>
      </c>
      <c r="S65" s="110">
        <v>0.11384207815144601</v>
      </c>
      <c r="T65" s="110">
        <v>9.4120244315254981E-2</v>
      </c>
      <c r="U65" s="110">
        <v>0.22245934211494589</v>
      </c>
      <c r="V65" s="110">
        <v>0.27014497019648243</v>
      </c>
      <c r="W65" s="110">
        <v>0.18301567444256384</v>
      </c>
      <c r="X65" s="110">
        <v>0.11641769077930679</v>
      </c>
      <c r="Y65" s="110">
        <v>1</v>
      </c>
    </row>
    <row r="66" spans="1:25" x14ac:dyDescent="0.25">
      <c r="A66" s="107" t="str">
        <f t="shared" si="0"/>
        <v>East of EnglandFemale70-74</v>
      </c>
      <c r="B66" s="107" t="s">
        <v>175</v>
      </c>
      <c r="C66" s="107" t="s">
        <v>15</v>
      </c>
      <c r="D66" s="107" t="s">
        <v>23</v>
      </c>
      <c r="E66" s="108">
        <v>1290</v>
      </c>
      <c r="F66" s="108">
        <v>1074</v>
      </c>
      <c r="G66" s="108">
        <v>2906</v>
      </c>
      <c r="H66" s="108">
        <v>3302</v>
      </c>
      <c r="I66" s="108">
        <v>2341</v>
      </c>
      <c r="J66" s="108">
        <v>1681</v>
      </c>
      <c r="K66" s="108">
        <v>12594</v>
      </c>
      <c r="L66" s="109">
        <v>43.716706254572884</v>
      </c>
      <c r="M66" s="110">
        <v>36.396699625900219</v>
      </c>
      <c r="N66" s="110">
        <v>98.48120029130915</v>
      </c>
      <c r="O66" s="110">
        <v>111.90121244387571</v>
      </c>
      <c r="P66" s="110">
        <v>79.333960730197774</v>
      </c>
      <c r="Q66" s="110">
        <v>56.967273809253506</v>
      </c>
      <c r="R66" s="110">
        <v>426.79705315510927</v>
      </c>
      <c r="S66" s="110">
        <v>0.10242972844211529</v>
      </c>
      <c r="T66" s="110">
        <v>8.5278704144830866E-2</v>
      </c>
      <c r="U66" s="110">
        <v>0.2307447991106876</v>
      </c>
      <c r="V66" s="110">
        <v>0.26218834365570903</v>
      </c>
      <c r="W66" s="110">
        <v>0.18588216611084643</v>
      </c>
      <c r="X66" s="110">
        <v>0.13347625853581069</v>
      </c>
      <c r="Y66" s="110">
        <v>1</v>
      </c>
    </row>
    <row r="67" spans="1:25" x14ac:dyDescent="0.25">
      <c r="A67" s="107" t="str">
        <f t="shared" si="0"/>
        <v>East of EnglandFemale75+</v>
      </c>
      <c r="B67" s="107" t="s">
        <v>175</v>
      </c>
      <c r="C67" s="107" t="s">
        <v>15</v>
      </c>
      <c r="D67" s="107" t="s">
        <v>24</v>
      </c>
      <c r="E67" s="108">
        <v>3333</v>
      </c>
      <c r="F67" s="108">
        <v>2629</v>
      </c>
      <c r="G67" s="108">
        <v>6332</v>
      </c>
      <c r="H67" s="108">
        <v>7662</v>
      </c>
      <c r="I67" s="108">
        <v>5826</v>
      </c>
      <c r="J67" s="108">
        <v>4502</v>
      </c>
      <c r="K67" s="108">
        <v>30284</v>
      </c>
      <c r="L67" s="109">
        <v>112.95176895076855</v>
      </c>
      <c r="M67" s="110">
        <v>89.093969568427994</v>
      </c>
      <c r="N67" s="110">
        <v>214.58463876275621</v>
      </c>
      <c r="O67" s="110">
        <v>259.65690180041662</v>
      </c>
      <c r="P67" s="110">
        <v>197.43684545669893</v>
      </c>
      <c r="Q67" s="110">
        <v>152.56791593650166</v>
      </c>
      <c r="R67" s="110">
        <v>1026.29204047557</v>
      </c>
      <c r="S67" s="110">
        <v>0.11005811649716021</v>
      </c>
      <c r="T67" s="110">
        <v>8.6811517633073557E-2</v>
      </c>
      <c r="U67" s="110">
        <v>0.2090873068286884</v>
      </c>
      <c r="V67" s="110">
        <v>0.25300488706907936</v>
      </c>
      <c r="W67" s="110">
        <v>0.19237881389512612</v>
      </c>
      <c r="X67" s="110">
        <v>0.14865935807687228</v>
      </c>
      <c r="Y67" s="110">
        <v>1</v>
      </c>
    </row>
    <row r="68" spans="1:25" x14ac:dyDescent="0.25">
      <c r="A68" s="107" t="str">
        <f t="shared" si="0"/>
        <v>East of EnglandFemaleTotal</v>
      </c>
      <c r="B68" s="107" t="s">
        <v>175</v>
      </c>
      <c r="C68" s="107" t="s">
        <v>15</v>
      </c>
      <c r="D68" s="107" t="s">
        <v>6</v>
      </c>
      <c r="E68" s="108">
        <f>SUM(E61:E67)</f>
        <v>11593</v>
      </c>
      <c r="F68" s="108">
        <f t="shared" ref="F68" si="31">SUM(F61:F67)</f>
        <v>9654</v>
      </c>
      <c r="G68" s="108">
        <f t="shared" ref="G68" si="32">SUM(G61:G67)</f>
        <v>23193</v>
      </c>
      <c r="H68" s="108">
        <f t="shared" ref="H68" si="33">SUM(H61:H67)</f>
        <v>26016</v>
      </c>
      <c r="I68" s="108">
        <f t="shared" ref="I68" si="34">SUM(I61:I67)</f>
        <v>17508</v>
      </c>
      <c r="J68" s="108">
        <f t="shared" ref="J68" si="35">SUM(J61:J67)</f>
        <v>11242</v>
      </c>
      <c r="K68" s="108">
        <f t="shared" ref="K68" si="36">SUM(K61:K67)</f>
        <v>99206</v>
      </c>
      <c r="L68" s="109">
        <v>392.8742446583438</v>
      </c>
      <c r="M68" s="110">
        <v>327.1636295981757</v>
      </c>
      <c r="N68" s="110">
        <v>785.98571175372786</v>
      </c>
      <c r="O68" s="110">
        <v>881.65413172013041</v>
      </c>
      <c r="P68" s="110">
        <v>593.32720395741251</v>
      </c>
      <c r="Q68" s="110">
        <v>380.97923388675071</v>
      </c>
      <c r="R68" s="110">
        <v>3361.9841555745411</v>
      </c>
      <c r="S68" s="110">
        <v>0.11685785133963672</v>
      </c>
      <c r="T68" s="110">
        <v>9.7312662540572137E-2</v>
      </c>
      <c r="U68" s="110">
        <v>0.23378626292764548</v>
      </c>
      <c r="V68" s="110">
        <v>0.26224220309255486</v>
      </c>
      <c r="W68" s="110">
        <v>0.17648126121403948</v>
      </c>
      <c r="X68" s="110">
        <v>0.11331975888555128</v>
      </c>
      <c r="Y68" s="110">
        <v>1</v>
      </c>
    </row>
    <row r="69" spans="1:25" x14ac:dyDescent="0.25">
      <c r="A69" s="107" t="str">
        <f t="shared" si="0"/>
        <v>East of EnglandAll persons0-14</v>
      </c>
      <c r="B69" s="107" t="s">
        <v>175</v>
      </c>
      <c r="C69" s="107" t="s">
        <v>16</v>
      </c>
      <c r="D69" s="107" t="s">
        <v>18</v>
      </c>
      <c r="E69" s="108">
        <f>E53+E61</f>
        <v>117</v>
      </c>
      <c r="F69" s="108">
        <f t="shared" ref="F69:K69" si="37">F53+F61</f>
        <v>107</v>
      </c>
      <c r="G69" s="108">
        <f t="shared" si="37"/>
        <v>253</v>
      </c>
      <c r="H69" s="108">
        <f t="shared" si="37"/>
        <v>308</v>
      </c>
      <c r="I69" s="108">
        <f t="shared" si="37"/>
        <v>107</v>
      </c>
      <c r="J69" s="108">
        <f t="shared" si="37"/>
        <v>0</v>
      </c>
      <c r="K69" s="108">
        <f t="shared" si="37"/>
        <v>892</v>
      </c>
      <c r="L69" s="109">
        <v>2.0062261599888198</v>
      </c>
      <c r="M69" s="110">
        <v>1.8347538386222542</v>
      </c>
      <c r="N69" s="110">
        <v>4.3382497305741152</v>
      </c>
      <c r="O69" s="110">
        <v>5.2813474980902271</v>
      </c>
      <c r="P69" s="110">
        <v>1.8347538386222542</v>
      </c>
      <c r="Q69" s="110">
        <v>0</v>
      </c>
      <c r="R69" s="110">
        <v>15.29533106589767</v>
      </c>
      <c r="S69" s="110">
        <v>0.1311659192825112</v>
      </c>
      <c r="T69" s="110">
        <v>0.11995515695067265</v>
      </c>
      <c r="U69" s="110">
        <v>0.28363228699551568</v>
      </c>
      <c r="V69" s="110">
        <v>0.3452914798206278</v>
      </c>
      <c r="W69" s="110">
        <v>0.11995515695067265</v>
      </c>
      <c r="X69" s="110">
        <v>0</v>
      </c>
      <c r="Y69" s="110">
        <v>1</v>
      </c>
    </row>
    <row r="70" spans="1:25" x14ac:dyDescent="0.25">
      <c r="A70" s="107" t="str">
        <f t="shared" ref="A70:A133" si="38">B70&amp;C70&amp;D70</f>
        <v>East of EnglandAll persons15-24</v>
      </c>
      <c r="B70" s="107" t="s">
        <v>175</v>
      </c>
      <c r="C70" s="107" t="s">
        <v>16</v>
      </c>
      <c r="D70" s="107" t="s">
        <v>19</v>
      </c>
      <c r="E70" s="108">
        <f t="shared" ref="E70:K70" si="39">E54+E62</f>
        <v>154</v>
      </c>
      <c r="F70" s="108">
        <f t="shared" si="39"/>
        <v>140</v>
      </c>
      <c r="G70" s="108">
        <f t="shared" si="39"/>
        <v>274</v>
      </c>
      <c r="H70" s="108">
        <f t="shared" si="39"/>
        <v>282</v>
      </c>
      <c r="I70" s="108">
        <f t="shared" si="39"/>
        <v>286</v>
      </c>
      <c r="J70" s="108">
        <f t="shared" si="39"/>
        <v>245</v>
      </c>
      <c r="K70" s="108">
        <f t="shared" si="39"/>
        <v>1381</v>
      </c>
      <c r="L70" s="109">
        <v>2.6406737490451135</v>
      </c>
      <c r="M70" s="110">
        <v>2.4006124991319213</v>
      </c>
      <c r="N70" s="110">
        <v>4.6983416054439031</v>
      </c>
      <c r="O70" s="110">
        <v>4.8355194625371558</v>
      </c>
      <c r="P70" s="110">
        <v>4.9041083910837822</v>
      </c>
      <c r="Q70" s="110">
        <v>4.2010718734808625</v>
      </c>
      <c r="R70" s="110">
        <v>23.680327580722739</v>
      </c>
      <c r="S70" s="110">
        <v>0.11151339608979001</v>
      </c>
      <c r="T70" s="110">
        <v>0.10137581462708183</v>
      </c>
      <c r="U70" s="110">
        <v>0.19840695148443155</v>
      </c>
      <c r="V70" s="110">
        <v>0.20419985517740766</v>
      </c>
      <c r="W70" s="110">
        <v>0.20709630702389573</v>
      </c>
      <c r="X70" s="110">
        <v>0.17740767559739321</v>
      </c>
      <c r="Y70" s="110">
        <v>1</v>
      </c>
    </row>
    <row r="71" spans="1:25" x14ac:dyDescent="0.25">
      <c r="A71" s="107" t="str">
        <f t="shared" si="38"/>
        <v>East of EnglandAll persons25-49</v>
      </c>
      <c r="B71" s="107" t="s">
        <v>175</v>
      </c>
      <c r="C71" s="107" t="s">
        <v>16</v>
      </c>
      <c r="D71" s="107" t="s">
        <v>20</v>
      </c>
      <c r="E71" s="108">
        <f t="shared" ref="E71:K71" si="40">E55+E63</f>
        <v>2521</v>
      </c>
      <c r="F71" s="108">
        <f t="shared" si="40"/>
        <v>2240</v>
      </c>
      <c r="G71" s="108">
        <f t="shared" si="40"/>
        <v>4895</v>
      </c>
      <c r="H71" s="108">
        <f t="shared" si="40"/>
        <v>4638</v>
      </c>
      <c r="I71" s="108">
        <f t="shared" si="40"/>
        <v>2606</v>
      </c>
      <c r="J71" s="108">
        <f t="shared" si="40"/>
        <v>1467</v>
      </c>
      <c r="K71" s="108">
        <f t="shared" si="40"/>
        <v>18367</v>
      </c>
      <c r="L71" s="109">
        <v>43.22817221651124</v>
      </c>
      <c r="M71" s="110">
        <v>38.409799986110741</v>
      </c>
      <c r="N71" s="110">
        <v>83.935701308933972</v>
      </c>
      <c r="O71" s="110">
        <v>79.52886264981322</v>
      </c>
      <c r="P71" s="110">
        <v>44.685686948127049</v>
      </c>
      <c r="Q71" s="110">
        <v>25.154989544475203</v>
      </c>
      <c r="R71" s="110">
        <v>314.94321265397144</v>
      </c>
      <c r="S71" s="110">
        <v>0.137257037077367</v>
      </c>
      <c r="T71" s="110">
        <v>0.12195785920400717</v>
      </c>
      <c r="U71" s="110">
        <v>0.26651058964447105</v>
      </c>
      <c r="V71" s="110">
        <v>0.25251810311972556</v>
      </c>
      <c r="W71" s="110">
        <v>0.1418849022703762</v>
      </c>
      <c r="X71" s="110">
        <v>7.9871508684052919E-2</v>
      </c>
      <c r="Y71" s="110">
        <v>1</v>
      </c>
    </row>
    <row r="72" spans="1:25" x14ac:dyDescent="0.25">
      <c r="A72" s="107" t="str">
        <f t="shared" si="38"/>
        <v>East of EnglandAll persons50-64</v>
      </c>
      <c r="B72" s="107" t="s">
        <v>175</v>
      </c>
      <c r="C72" s="107" t="s">
        <v>16</v>
      </c>
      <c r="D72" s="107" t="s">
        <v>21</v>
      </c>
      <c r="E72" s="108">
        <f t="shared" ref="E72:K72" si="41">E56+E64</f>
        <v>6488</v>
      </c>
      <c r="F72" s="108">
        <f t="shared" si="41"/>
        <v>5362</v>
      </c>
      <c r="G72" s="108">
        <f t="shared" si="41"/>
        <v>11762</v>
      </c>
      <c r="H72" s="108">
        <f t="shared" si="41"/>
        <v>11613</v>
      </c>
      <c r="I72" s="108">
        <f t="shared" si="41"/>
        <v>6818</v>
      </c>
      <c r="J72" s="108">
        <f t="shared" si="41"/>
        <v>3592</v>
      </c>
      <c r="K72" s="108">
        <f t="shared" si="41"/>
        <v>45635</v>
      </c>
      <c r="L72" s="109">
        <v>111.2512421026279</v>
      </c>
      <c r="M72" s="110">
        <v>91.943458716752588</v>
      </c>
      <c r="N72" s="110">
        <v>201.68574439135472</v>
      </c>
      <c r="O72" s="110">
        <v>199.13080680299288</v>
      </c>
      <c r="P72" s="110">
        <v>116.90982870772457</v>
      </c>
      <c r="Q72" s="110">
        <v>61.592857834870436</v>
      </c>
      <c r="R72" s="110">
        <v>782.51393855632307</v>
      </c>
      <c r="S72" s="110">
        <v>0.14217157883203682</v>
      </c>
      <c r="T72" s="110">
        <v>0.11749753478689602</v>
      </c>
      <c r="U72" s="110">
        <v>0.25774076914648847</v>
      </c>
      <c r="V72" s="110">
        <v>0.25447573134655421</v>
      </c>
      <c r="W72" s="110">
        <v>0.1494028706037033</v>
      </c>
      <c r="X72" s="110">
        <v>7.8711515284321243E-2</v>
      </c>
      <c r="Y72" s="110">
        <v>1</v>
      </c>
    </row>
    <row r="73" spans="1:25" x14ac:dyDescent="0.25">
      <c r="A73" s="107" t="str">
        <f t="shared" si="38"/>
        <v>East of EnglandAll persons65-69</v>
      </c>
      <c r="B73" s="107" t="s">
        <v>175</v>
      </c>
      <c r="C73" s="107" t="s">
        <v>16</v>
      </c>
      <c r="D73" s="107" t="s">
        <v>22</v>
      </c>
      <c r="E73" s="108">
        <f t="shared" ref="E73:K73" si="42">E57+E65</f>
        <v>3485</v>
      </c>
      <c r="F73" s="108">
        <f t="shared" si="42"/>
        <v>2799</v>
      </c>
      <c r="G73" s="108">
        <f t="shared" si="42"/>
        <v>6103</v>
      </c>
      <c r="H73" s="108">
        <f t="shared" si="42"/>
        <v>6240</v>
      </c>
      <c r="I73" s="108">
        <f t="shared" si="42"/>
        <v>3449</v>
      </c>
      <c r="J73" s="108">
        <f t="shared" si="42"/>
        <v>2008</v>
      </c>
      <c r="K73" s="108">
        <f t="shared" si="42"/>
        <v>24084</v>
      </c>
      <c r="L73" s="109">
        <v>59.758103996248188</v>
      </c>
      <c r="M73" s="110">
        <v>47.995102750501772</v>
      </c>
      <c r="N73" s="110">
        <v>104.64955773001512</v>
      </c>
      <c r="O73" s="110">
        <v>106.99872853273706</v>
      </c>
      <c r="P73" s="110">
        <v>59.140803639328546</v>
      </c>
      <c r="Q73" s="110">
        <v>34.431642130406416</v>
      </c>
      <c r="R73" s="110">
        <v>412.97393877923713</v>
      </c>
      <c r="S73" s="110">
        <v>0.14470187676465704</v>
      </c>
      <c r="T73" s="110">
        <v>0.11621823617339312</v>
      </c>
      <c r="U73" s="110">
        <v>0.25340475004152135</v>
      </c>
      <c r="V73" s="110">
        <v>0.25909317389138015</v>
      </c>
      <c r="W73" s="110">
        <v>0.14320710845374521</v>
      </c>
      <c r="X73" s="110">
        <v>8.3374854675303103E-2</v>
      </c>
      <c r="Y73" s="110">
        <v>1</v>
      </c>
    </row>
    <row r="74" spans="1:25" x14ac:dyDescent="0.25">
      <c r="A74" s="107" t="str">
        <f t="shared" si="38"/>
        <v>East of EnglandAll persons70-74</v>
      </c>
      <c r="B74" s="107" t="s">
        <v>175</v>
      </c>
      <c r="C74" s="107" t="s">
        <v>16</v>
      </c>
      <c r="D74" s="107" t="s">
        <v>23</v>
      </c>
      <c r="E74" s="108">
        <f t="shared" ref="E74:K74" si="43">E58+E66</f>
        <v>3278</v>
      </c>
      <c r="F74" s="108">
        <f t="shared" si="43"/>
        <v>2673</v>
      </c>
      <c r="G74" s="108">
        <f t="shared" si="43"/>
        <v>6537</v>
      </c>
      <c r="H74" s="108">
        <f t="shared" si="43"/>
        <v>6781</v>
      </c>
      <c r="I74" s="108">
        <f t="shared" si="43"/>
        <v>3735</v>
      </c>
      <c r="J74" s="108">
        <f t="shared" si="43"/>
        <v>2230</v>
      </c>
      <c r="K74" s="108">
        <f t="shared" si="43"/>
        <v>25234</v>
      </c>
      <c r="L74" s="109">
        <v>56.208626943960276</v>
      </c>
      <c r="M74" s="110">
        <v>45.834551501283045</v>
      </c>
      <c r="N74" s="110">
        <v>112.09145647732407</v>
      </c>
      <c r="O74" s="110">
        <v>116.27538111866828</v>
      </c>
      <c r="P74" s="110">
        <v>64.044912030412334</v>
      </c>
      <c r="Q74" s="110">
        <v>38.238327664744176</v>
      </c>
      <c r="R74" s="110">
        <v>432.69325573639219</v>
      </c>
      <c r="S74" s="110">
        <v>0.12990409764603314</v>
      </c>
      <c r="T74" s="110">
        <v>0.10592850915431561</v>
      </c>
      <c r="U74" s="110">
        <v>0.25905524292621068</v>
      </c>
      <c r="V74" s="110">
        <v>0.26872473646667194</v>
      </c>
      <c r="W74" s="110">
        <v>0.14801458349845448</v>
      </c>
      <c r="X74" s="110">
        <v>8.8372830308314179E-2</v>
      </c>
      <c r="Y74" s="110">
        <v>1</v>
      </c>
    </row>
    <row r="75" spans="1:25" x14ac:dyDescent="0.25">
      <c r="A75" s="107" t="str">
        <f t="shared" si="38"/>
        <v>East of EnglandAll persons75+</v>
      </c>
      <c r="B75" s="107" t="s">
        <v>175</v>
      </c>
      <c r="C75" s="107" t="s">
        <v>16</v>
      </c>
      <c r="D75" s="107" t="s">
        <v>24</v>
      </c>
      <c r="E75" s="108">
        <f t="shared" ref="E75:K75" si="44">E59+E67</f>
        <v>7577</v>
      </c>
      <c r="F75" s="108">
        <f t="shared" si="44"/>
        <v>6009</v>
      </c>
      <c r="G75" s="108">
        <f t="shared" si="44"/>
        <v>14115</v>
      </c>
      <c r="H75" s="108">
        <f t="shared" si="44"/>
        <v>16675</v>
      </c>
      <c r="I75" s="108">
        <f t="shared" si="44"/>
        <v>10768</v>
      </c>
      <c r="J75" s="108">
        <f t="shared" si="44"/>
        <v>6762</v>
      </c>
      <c r="K75" s="108">
        <f t="shared" si="44"/>
        <v>61906</v>
      </c>
      <c r="L75" s="109">
        <v>129.92457789944692</v>
      </c>
      <c r="M75" s="110">
        <v>103.0377179091694</v>
      </c>
      <c r="N75" s="110">
        <v>242.03318160890765</v>
      </c>
      <c r="O75" s="110">
        <v>285.93009587874849</v>
      </c>
      <c r="P75" s="110">
        <v>184.64139564751807</v>
      </c>
      <c r="Q75" s="110">
        <v>115.9495837080718</v>
      </c>
      <c r="R75" s="110">
        <v>1061.5165526518624</v>
      </c>
      <c r="S75" s="110">
        <v>0.12239524440280423</v>
      </c>
      <c r="T75" s="110">
        <v>9.706652020805738E-2</v>
      </c>
      <c r="U75" s="110">
        <v>0.228006978321972</v>
      </c>
      <c r="V75" s="110">
        <v>0.26935999741543626</v>
      </c>
      <c r="W75" s="110">
        <v>0.17394113656188412</v>
      </c>
      <c r="X75" s="110">
        <v>0.10923012308984588</v>
      </c>
      <c r="Y75" s="110">
        <v>1</v>
      </c>
    </row>
    <row r="76" spans="1:25" x14ac:dyDescent="0.25">
      <c r="A76" s="107" t="str">
        <f t="shared" si="38"/>
        <v>East of EnglandAll personsTotal</v>
      </c>
      <c r="B76" s="107" t="s">
        <v>175</v>
      </c>
      <c r="C76" s="107" t="s">
        <v>16</v>
      </c>
      <c r="D76" s="107" t="s">
        <v>6</v>
      </c>
      <c r="E76" s="108">
        <f>SUM(E69:E75)</f>
        <v>23620</v>
      </c>
      <c r="F76" s="108">
        <f t="shared" ref="F76" si="45">SUM(F69:F75)</f>
        <v>19330</v>
      </c>
      <c r="G76" s="108">
        <f t="shared" ref="G76" si="46">SUM(G69:G75)</f>
        <v>43939</v>
      </c>
      <c r="H76" s="108">
        <f t="shared" ref="H76" si="47">SUM(H69:H75)</f>
        <v>46537</v>
      </c>
      <c r="I76" s="108">
        <f t="shared" ref="I76" si="48">SUM(I69:I75)</f>
        <v>27769</v>
      </c>
      <c r="J76" s="108">
        <f t="shared" ref="J76" si="49">SUM(J69:J75)</f>
        <v>16304</v>
      </c>
      <c r="K76" s="108">
        <f t="shared" ref="K76" si="50">SUM(K69:K75)</f>
        <v>177499</v>
      </c>
      <c r="L76" s="109">
        <v>405.01762306782842</v>
      </c>
      <c r="M76" s="110">
        <v>331.45599720157173</v>
      </c>
      <c r="N76" s="110">
        <v>753.43223285255351</v>
      </c>
      <c r="O76" s="110">
        <v>797.9807419435873</v>
      </c>
      <c r="P76" s="110">
        <v>476.1614892028166</v>
      </c>
      <c r="Q76" s="110">
        <v>279.56847275604889</v>
      </c>
      <c r="R76" s="110">
        <v>3043.6165570244066</v>
      </c>
      <c r="S76" s="110">
        <v>0.13307117223195622</v>
      </c>
      <c r="T76" s="110">
        <v>0.10890202198322245</v>
      </c>
      <c r="U76" s="110">
        <v>0.24754505659186812</v>
      </c>
      <c r="V76" s="110">
        <v>0.26218175877047195</v>
      </c>
      <c r="W76" s="110">
        <v>0.15644595180817919</v>
      </c>
      <c r="X76" s="110">
        <v>9.1854038614302053E-2</v>
      </c>
      <c r="Y76" s="110">
        <v>1</v>
      </c>
    </row>
    <row r="77" spans="1:25" x14ac:dyDescent="0.25">
      <c r="A77" s="107" t="str">
        <f t="shared" si="38"/>
        <v>Greater Manchester Lancashire and South CumbriaMale0-14</v>
      </c>
      <c r="B77" s="107" t="s">
        <v>176</v>
      </c>
      <c r="C77" s="107" t="s">
        <v>14</v>
      </c>
      <c r="D77" s="107" t="s">
        <v>18</v>
      </c>
      <c r="E77" s="108">
        <v>42</v>
      </c>
      <c r="F77" s="108">
        <v>48</v>
      </c>
      <c r="G77" s="108">
        <v>92</v>
      </c>
      <c r="H77" s="108">
        <v>122</v>
      </c>
      <c r="I77" s="108">
        <v>45</v>
      </c>
      <c r="J77" s="108">
        <v>0</v>
      </c>
      <c r="K77" s="108">
        <v>349</v>
      </c>
      <c r="L77" s="109">
        <v>1.9922851130764108</v>
      </c>
      <c r="M77" s="110">
        <v>2.2768972720873264</v>
      </c>
      <c r="N77" s="110">
        <v>4.364053104834043</v>
      </c>
      <c r="O77" s="110">
        <v>5.787113899888622</v>
      </c>
      <c r="P77" s="110">
        <v>2.1345911925818686</v>
      </c>
      <c r="Q77" s="110">
        <v>0</v>
      </c>
      <c r="R77" s="110">
        <v>16.554940582468269</v>
      </c>
      <c r="S77" s="110">
        <v>0.12034383954154729</v>
      </c>
      <c r="T77" s="110">
        <v>0.13753581661891118</v>
      </c>
      <c r="U77" s="110">
        <v>0.26361031518624645</v>
      </c>
      <c r="V77" s="110">
        <v>0.34957020057306593</v>
      </c>
      <c r="W77" s="110">
        <v>0.12893982808022922</v>
      </c>
      <c r="X77" s="110">
        <v>0</v>
      </c>
      <c r="Y77" s="110">
        <v>1</v>
      </c>
    </row>
    <row r="78" spans="1:25" x14ac:dyDescent="0.25">
      <c r="A78" s="107" t="str">
        <f t="shared" si="38"/>
        <v>Greater Manchester Lancashire and South CumbriaMale15-24</v>
      </c>
      <c r="B78" s="107" t="s">
        <v>176</v>
      </c>
      <c r="C78" s="107" t="s">
        <v>14</v>
      </c>
      <c r="D78" s="107" t="s">
        <v>19</v>
      </c>
      <c r="E78" s="108">
        <v>61</v>
      </c>
      <c r="F78" s="108">
        <v>60</v>
      </c>
      <c r="G78" s="108">
        <v>147</v>
      </c>
      <c r="H78" s="108">
        <v>131</v>
      </c>
      <c r="I78" s="108">
        <v>107</v>
      </c>
      <c r="J78" s="108">
        <v>117</v>
      </c>
      <c r="K78" s="108">
        <v>623</v>
      </c>
      <c r="L78" s="109">
        <v>2.893556949944311</v>
      </c>
      <c r="M78" s="110">
        <v>2.8461215901091581</v>
      </c>
      <c r="N78" s="110">
        <v>6.9729978957674374</v>
      </c>
      <c r="O78" s="110">
        <v>6.2140321384049955</v>
      </c>
      <c r="P78" s="110">
        <v>5.075583502361332</v>
      </c>
      <c r="Q78" s="110">
        <v>5.5499371007128584</v>
      </c>
      <c r="R78" s="110">
        <v>29.552229177300092</v>
      </c>
      <c r="S78" s="110">
        <v>9.7913322632423763E-2</v>
      </c>
      <c r="T78" s="110">
        <v>9.6308186195826651E-2</v>
      </c>
      <c r="U78" s="110">
        <v>0.23595505617977527</v>
      </c>
      <c r="V78" s="110">
        <v>0.21027287319422153</v>
      </c>
      <c r="W78" s="110">
        <v>0.17174959871589085</v>
      </c>
      <c r="X78" s="110">
        <v>0.18780096308186195</v>
      </c>
      <c r="Y78" s="110">
        <v>1</v>
      </c>
    </row>
    <row r="79" spans="1:25" x14ac:dyDescent="0.25">
      <c r="A79" s="107" t="str">
        <f t="shared" si="38"/>
        <v>Greater Manchester Lancashire and South CumbriaMale25-49</v>
      </c>
      <c r="B79" s="107" t="s">
        <v>176</v>
      </c>
      <c r="C79" s="107" t="s">
        <v>14</v>
      </c>
      <c r="D79" s="107" t="s">
        <v>20</v>
      </c>
      <c r="E79" s="108">
        <v>662</v>
      </c>
      <c r="F79" s="108">
        <v>541</v>
      </c>
      <c r="G79" s="108">
        <v>1216</v>
      </c>
      <c r="H79" s="108">
        <v>1290</v>
      </c>
      <c r="I79" s="108">
        <v>906</v>
      </c>
      <c r="J79" s="108">
        <v>565</v>
      </c>
      <c r="K79" s="108">
        <v>5180</v>
      </c>
      <c r="L79" s="109">
        <v>31.402208210871045</v>
      </c>
      <c r="M79" s="110">
        <v>25.662529670817577</v>
      </c>
      <c r="N79" s="110">
        <v>57.681397559545609</v>
      </c>
      <c r="O79" s="110">
        <v>61.1916141873469</v>
      </c>
      <c r="P79" s="110">
        <v>42.976436010648293</v>
      </c>
      <c r="Q79" s="110">
        <v>26.800978306861239</v>
      </c>
      <c r="R79" s="110">
        <v>245.71516394609066</v>
      </c>
      <c r="S79" s="110">
        <v>0.12779922779922781</v>
      </c>
      <c r="T79" s="110">
        <v>0.10444015444015445</v>
      </c>
      <c r="U79" s="110">
        <v>0.23474903474903477</v>
      </c>
      <c r="V79" s="110">
        <v>0.24903474903474904</v>
      </c>
      <c r="W79" s="110">
        <v>0.17490347490347491</v>
      </c>
      <c r="X79" s="110">
        <v>0.10907335907335908</v>
      </c>
      <c r="Y79" s="110">
        <v>1</v>
      </c>
    </row>
    <row r="80" spans="1:25" x14ac:dyDescent="0.25">
      <c r="A80" s="107" t="str">
        <f t="shared" si="38"/>
        <v>Greater Manchester Lancashire and South CumbriaMale50-64</v>
      </c>
      <c r="B80" s="107" t="s">
        <v>176</v>
      </c>
      <c r="C80" s="107" t="s">
        <v>14</v>
      </c>
      <c r="D80" s="107" t="s">
        <v>21</v>
      </c>
      <c r="E80" s="108">
        <v>2353</v>
      </c>
      <c r="F80" s="108">
        <v>1633</v>
      </c>
      <c r="G80" s="108">
        <v>3333</v>
      </c>
      <c r="H80" s="108">
        <v>2658</v>
      </c>
      <c r="I80" s="108">
        <v>1235</v>
      </c>
      <c r="J80" s="108">
        <v>797</v>
      </c>
      <c r="K80" s="108">
        <v>12009</v>
      </c>
      <c r="L80" s="109">
        <v>111.61540169211416</v>
      </c>
      <c r="M80" s="110">
        <v>77.461942610804257</v>
      </c>
      <c r="N80" s="110">
        <v>158.10205433056373</v>
      </c>
      <c r="O80" s="110">
        <v>126.08318644183571</v>
      </c>
      <c r="P80" s="110">
        <v>58.582669396413507</v>
      </c>
      <c r="Q80" s="110">
        <v>37.805981788616656</v>
      </c>
      <c r="R80" s="110">
        <v>569.65123626034801</v>
      </c>
      <c r="S80" s="110">
        <v>0.19593638104754768</v>
      </c>
      <c r="T80" s="110">
        <v>0.1359813473228412</v>
      </c>
      <c r="U80" s="110">
        <v>0.27754184361728701</v>
      </c>
      <c r="V80" s="110">
        <v>0.22133399950037472</v>
      </c>
      <c r="W80" s="110">
        <v>0.10283953701390623</v>
      </c>
      <c r="X80" s="110">
        <v>6.6366891498043146E-2</v>
      </c>
      <c r="Y80" s="110">
        <v>1</v>
      </c>
    </row>
    <row r="81" spans="1:25" x14ac:dyDescent="0.25">
      <c r="A81" s="107" t="str">
        <f t="shared" si="38"/>
        <v>Greater Manchester Lancashire and South CumbriaMale65-69</v>
      </c>
      <c r="B81" s="107" t="s">
        <v>176</v>
      </c>
      <c r="C81" s="107" t="s">
        <v>14</v>
      </c>
      <c r="D81" s="107" t="s">
        <v>22</v>
      </c>
      <c r="E81" s="108">
        <v>1328</v>
      </c>
      <c r="F81" s="108">
        <v>1058</v>
      </c>
      <c r="G81" s="108">
        <v>2171</v>
      </c>
      <c r="H81" s="108">
        <v>1871</v>
      </c>
      <c r="I81" s="108">
        <v>725</v>
      </c>
      <c r="J81" s="108">
        <v>349</v>
      </c>
      <c r="K81" s="108">
        <v>7502</v>
      </c>
      <c r="L81" s="109">
        <v>62.994157861082705</v>
      </c>
      <c r="M81" s="110">
        <v>50.186610705591491</v>
      </c>
      <c r="N81" s="110">
        <v>102.98216620211637</v>
      </c>
      <c r="O81" s="110">
        <v>88.751558251570586</v>
      </c>
      <c r="P81" s="110">
        <v>34.390635880485661</v>
      </c>
      <c r="Q81" s="110">
        <v>16.554940582468269</v>
      </c>
      <c r="R81" s="110">
        <v>355.8600694833151</v>
      </c>
      <c r="S81" s="110">
        <v>0.17701946147693948</v>
      </c>
      <c r="T81" s="110">
        <v>0.14102905891762196</v>
      </c>
      <c r="U81" s="110">
        <v>0.28938949613436415</v>
      </c>
      <c r="V81" s="110">
        <v>0.24940015995734471</v>
      </c>
      <c r="W81" s="110">
        <v>9.6640895761130358E-2</v>
      </c>
      <c r="X81" s="110">
        <v>4.6520927752599299E-2</v>
      </c>
      <c r="Y81" s="110">
        <v>1</v>
      </c>
    </row>
    <row r="82" spans="1:25" x14ac:dyDescent="0.25">
      <c r="A82" s="107" t="str">
        <f t="shared" si="38"/>
        <v>Greater Manchester Lancashire and South CumbriaMale70-74</v>
      </c>
      <c r="B82" s="107" t="s">
        <v>176</v>
      </c>
      <c r="C82" s="107" t="s">
        <v>14</v>
      </c>
      <c r="D82" s="107" t="s">
        <v>23</v>
      </c>
      <c r="E82" s="108">
        <v>1356</v>
      </c>
      <c r="F82" s="108">
        <v>1045</v>
      </c>
      <c r="G82" s="108">
        <v>2429</v>
      </c>
      <c r="H82" s="108">
        <v>2470</v>
      </c>
      <c r="I82" s="108">
        <v>991</v>
      </c>
      <c r="J82" s="108">
        <v>474</v>
      </c>
      <c r="K82" s="108">
        <v>8765</v>
      </c>
      <c r="L82" s="109">
        <v>64.322347936466983</v>
      </c>
      <c r="M82" s="110">
        <v>49.569951027734504</v>
      </c>
      <c r="N82" s="110">
        <v>115.22048903958576</v>
      </c>
      <c r="O82" s="110">
        <v>117.16533879282701</v>
      </c>
      <c r="P82" s="110">
        <v>47.008441596636267</v>
      </c>
      <c r="Q82" s="110">
        <v>22.484360561862349</v>
      </c>
      <c r="R82" s="110">
        <v>415.77092895511288</v>
      </c>
      <c r="S82" s="110">
        <v>0.15470621791215061</v>
      </c>
      <c r="T82" s="110">
        <v>0.11922418710781517</v>
      </c>
      <c r="U82" s="110">
        <v>0.277124928693668</v>
      </c>
      <c r="V82" s="110">
        <v>0.2818026240730177</v>
      </c>
      <c r="W82" s="110">
        <v>0.11306332002281803</v>
      </c>
      <c r="X82" s="110">
        <v>5.4078722190530518E-2</v>
      </c>
      <c r="Y82" s="110">
        <v>1</v>
      </c>
    </row>
    <row r="83" spans="1:25" x14ac:dyDescent="0.25">
      <c r="A83" s="107" t="str">
        <f t="shared" si="38"/>
        <v>Greater Manchester Lancashire and South CumbriaMale75+</v>
      </c>
      <c r="B83" s="107" t="s">
        <v>176</v>
      </c>
      <c r="C83" s="107" t="s">
        <v>14</v>
      </c>
      <c r="D83" s="107" t="s">
        <v>24</v>
      </c>
      <c r="E83" s="108">
        <v>2317</v>
      </c>
      <c r="F83" s="108">
        <v>1732</v>
      </c>
      <c r="G83" s="108">
        <v>4343</v>
      </c>
      <c r="H83" s="108">
        <v>5787</v>
      </c>
      <c r="I83" s="108">
        <v>3193</v>
      </c>
      <c r="J83" s="108">
        <v>1705</v>
      </c>
      <c r="K83" s="108">
        <v>19077</v>
      </c>
      <c r="L83" s="109">
        <v>109.90772873804866</v>
      </c>
      <c r="M83" s="110">
        <v>82.158043234484367</v>
      </c>
      <c r="N83" s="110">
        <v>206.01176776406791</v>
      </c>
      <c r="O83" s="110">
        <v>274.50842736602829</v>
      </c>
      <c r="P83" s="110">
        <v>151.46110395364238</v>
      </c>
      <c r="Q83" s="110">
        <v>80.877288518935245</v>
      </c>
      <c r="R83" s="110">
        <v>904.92435957520684</v>
      </c>
      <c r="S83" s="110">
        <v>0.12145515542276039</v>
      </c>
      <c r="T83" s="110">
        <v>9.0789956492110926E-2</v>
      </c>
      <c r="U83" s="110">
        <v>0.22765634009540286</v>
      </c>
      <c r="V83" s="110">
        <v>0.30334958326780936</v>
      </c>
      <c r="W83" s="110">
        <v>0.16737432510352782</v>
      </c>
      <c r="X83" s="110">
        <v>8.9374639618388638E-2</v>
      </c>
      <c r="Y83" s="110">
        <v>1</v>
      </c>
    </row>
    <row r="84" spans="1:25" x14ac:dyDescent="0.25">
      <c r="A84" s="107" t="str">
        <f t="shared" si="38"/>
        <v>Greater Manchester Lancashire and South CumbriaMaleTotal</v>
      </c>
      <c r="B84" s="107" t="s">
        <v>176</v>
      </c>
      <c r="C84" s="107" t="s">
        <v>14</v>
      </c>
      <c r="D84" s="107" t="s">
        <v>6</v>
      </c>
      <c r="E84" s="108">
        <f>SUM(E77:E83)</f>
        <v>8119</v>
      </c>
      <c r="F84" s="108">
        <f t="shared" ref="F84" si="51">SUM(F77:F83)</f>
        <v>6117</v>
      </c>
      <c r="G84" s="108">
        <f t="shared" ref="G84" si="52">SUM(G77:G83)</f>
        <v>13731</v>
      </c>
      <c r="H84" s="108">
        <f t="shared" ref="H84" si="53">SUM(H77:H83)</f>
        <v>14329</v>
      </c>
      <c r="I84" s="108">
        <f t="shared" ref="I84" si="54">SUM(I77:I83)</f>
        <v>7202</v>
      </c>
      <c r="J84" s="108">
        <f t="shared" ref="J84" si="55">SUM(J77:J83)</f>
        <v>4007</v>
      </c>
      <c r="K84" s="108">
        <f t="shared" ref="K84" si="56">SUM(K77:K83)</f>
        <v>53505</v>
      </c>
      <c r="L84" s="109">
        <v>385.12768650160427</v>
      </c>
      <c r="M84" s="110">
        <v>290.16209611162867</v>
      </c>
      <c r="N84" s="110">
        <v>651.33492589648085</v>
      </c>
      <c r="O84" s="110">
        <v>679.70127107790211</v>
      </c>
      <c r="P84" s="110">
        <v>341.62946153276931</v>
      </c>
      <c r="Q84" s="110">
        <v>190.07348685945661</v>
      </c>
      <c r="R84" s="110">
        <v>2538.0289279798417</v>
      </c>
      <c r="S84" s="110">
        <v>0.15174282777310533</v>
      </c>
      <c r="T84" s="110">
        <v>0.11432576394729464</v>
      </c>
      <c r="U84" s="110">
        <v>0.25663022147462855</v>
      </c>
      <c r="V84" s="110">
        <v>0.26780674703298757</v>
      </c>
      <c r="W84" s="110">
        <v>0.1346042425941501</v>
      </c>
      <c r="X84" s="110">
        <v>7.489019717783385E-2</v>
      </c>
      <c r="Y84" s="110">
        <v>1</v>
      </c>
    </row>
    <row r="85" spans="1:25" x14ac:dyDescent="0.25">
      <c r="A85" s="107" t="str">
        <f t="shared" si="38"/>
        <v>Greater Manchester Lancashire and South CumbriaFemale0-14</v>
      </c>
      <c r="B85" s="107" t="s">
        <v>176</v>
      </c>
      <c r="C85" s="107" t="s">
        <v>15</v>
      </c>
      <c r="D85" s="107" t="s">
        <v>18</v>
      </c>
      <c r="E85" s="108">
        <v>46</v>
      </c>
      <c r="F85" s="108">
        <v>34</v>
      </c>
      <c r="G85" s="108">
        <v>88</v>
      </c>
      <c r="H85" s="108">
        <v>119</v>
      </c>
      <c r="I85" s="108">
        <v>31</v>
      </c>
      <c r="J85" s="108">
        <v>0</v>
      </c>
      <c r="K85" s="108">
        <v>318</v>
      </c>
      <c r="L85" s="109">
        <v>2.1445821328335524</v>
      </c>
      <c r="M85" s="110">
        <v>1.5851259242682778</v>
      </c>
      <c r="N85" s="110">
        <v>4.102678862812013</v>
      </c>
      <c r="O85" s="110">
        <v>5.5479407349389724</v>
      </c>
      <c r="P85" s="110">
        <v>1.4452618721269592</v>
      </c>
      <c r="Q85" s="110">
        <v>0</v>
      </c>
      <c r="R85" s="110">
        <v>14.825589526979776</v>
      </c>
      <c r="S85" s="110">
        <v>0.14465408805031446</v>
      </c>
      <c r="T85" s="110">
        <v>0.10691823899371068</v>
      </c>
      <c r="U85" s="110">
        <v>0.27672955974842761</v>
      </c>
      <c r="V85" s="110">
        <v>0.37421383647798739</v>
      </c>
      <c r="W85" s="110">
        <v>9.7484276729559741E-2</v>
      </c>
      <c r="X85" s="110">
        <v>0</v>
      </c>
      <c r="Y85" s="110">
        <v>1</v>
      </c>
    </row>
    <row r="86" spans="1:25" x14ac:dyDescent="0.25">
      <c r="A86" s="107" t="str">
        <f t="shared" si="38"/>
        <v>Greater Manchester Lancashire and South CumbriaFemale15-24</v>
      </c>
      <c r="B86" s="107" t="s">
        <v>176</v>
      </c>
      <c r="C86" s="107" t="s">
        <v>15</v>
      </c>
      <c r="D86" s="107" t="s">
        <v>19</v>
      </c>
      <c r="E86" s="108">
        <v>68</v>
      </c>
      <c r="F86" s="108">
        <v>71</v>
      </c>
      <c r="G86" s="108">
        <v>121</v>
      </c>
      <c r="H86" s="108">
        <v>125</v>
      </c>
      <c r="I86" s="108">
        <v>120</v>
      </c>
      <c r="J86" s="108">
        <v>98</v>
      </c>
      <c r="K86" s="108">
        <v>603</v>
      </c>
      <c r="L86" s="109">
        <v>3.1702518485365556</v>
      </c>
      <c r="M86" s="110">
        <v>3.3101159006778746</v>
      </c>
      <c r="N86" s="110">
        <v>5.6411834363665188</v>
      </c>
      <c r="O86" s="110">
        <v>5.8276688392216096</v>
      </c>
      <c r="P86" s="110">
        <v>5.5945620856527452</v>
      </c>
      <c r="Q86" s="110">
        <v>4.5688923699497419</v>
      </c>
      <c r="R86" s="110">
        <v>28.112674480405047</v>
      </c>
      <c r="S86" s="110">
        <v>0.11276948590381425</v>
      </c>
      <c r="T86" s="110">
        <v>0.11774461028192372</v>
      </c>
      <c r="U86" s="110">
        <v>0.20066334991708126</v>
      </c>
      <c r="V86" s="110">
        <v>0.20729684908789384</v>
      </c>
      <c r="W86" s="110">
        <v>0.19900497512437809</v>
      </c>
      <c r="X86" s="110">
        <v>0.16252072968490877</v>
      </c>
      <c r="Y86" s="110">
        <v>1</v>
      </c>
    </row>
    <row r="87" spans="1:25" x14ac:dyDescent="0.25">
      <c r="A87" s="107" t="str">
        <f t="shared" si="38"/>
        <v>Greater Manchester Lancashire and South CumbriaFemale25-49</v>
      </c>
      <c r="B87" s="107" t="s">
        <v>176</v>
      </c>
      <c r="C87" s="107" t="s">
        <v>15</v>
      </c>
      <c r="D87" s="107" t="s">
        <v>20</v>
      </c>
      <c r="E87" s="108">
        <v>1385</v>
      </c>
      <c r="F87" s="108">
        <v>1281</v>
      </c>
      <c r="G87" s="108">
        <v>2613</v>
      </c>
      <c r="H87" s="108">
        <v>2442</v>
      </c>
      <c r="I87" s="108">
        <v>1325</v>
      </c>
      <c r="J87" s="108">
        <v>718</v>
      </c>
      <c r="K87" s="108">
        <v>9764</v>
      </c>
      <c r="L87" s="109">
        <v>64.570570738575441</v>
      </c>
      <c r="M87" s="110">
        <v>59.721950264343057</v>
      </c>
      <c r="N87" s="110">
        <v>121.82158941508854</v>
      </c>
      <c r="O87" s="110">
        <v>113.84933844303337</v>
      </c>
      <c r="P87" s="110">
        <v>61.773289695749064</v>
      </c>
      <c r="Q87" s="110">
        <v>33.474129812488925</v>
      </c>
      <c r="R87" s="110">
        <v>455.21086836927839</v>
      </c>
      <c r="S87" s="110">
        <v>0.14184760344121264</v>
      </c>
      <c r="T87" s="110">
        <v>0.1311962310528472</v>
      </c>
      <c r="U87" s="110">
        <v>0.26761573125768129</v>
      </c>
      <c r="V87" s="110">
        <v>0.25010241704219582</v>
      </c>
      <c r="W87" s="110">
        <v>0.13570258090946333</v>
      </c>
      <c r="X87" s="110">
        <v>7.3535436296599754E-2</v>
      </c>
      <c r="Y87" s="110">
        <v>1</v>
      </c>
    </row>
    <row r="88" spans="1:25" x14ac:dyDescent="0.25">
      <c r="A88" s="107" t="str">
        <f t="shared" si="38"/>
        <v>Greater Manchester Lancashire and South CumbriaFemale50-64</v>
      </c>
      <c r="B88" s="107" t="s">
        <v>176</v>
      </c>
      <c r="C88" s="107" t="s">
        <v>15</v>
      </c>
      <c r="D88" s="107" t="s">
        <v>21</v>
      </c>
      <c r="E88" s="108">
        <v>2489</v>
      </c>
      <c r="F88" s="108">
        <v>2074</v>
      </c>
      <c r="G88" s="108">
        <v>5035</v>
      </c>
      <c r="H88" s="108">
        <v>5681</v>
      </c>
      <c r="I88" s="108">
        <v>3766</v>
      </c>
      <c r="J88" s="108">
        <v>2169</v>
      </c>
      <c r="K88" s="108">
        <v>21214</v>
      </c>
      <c r="L88" s="109">
        <v>116.0405419265807</v>
      </c>
      <c r="M88" s="110">
        <v>96.692681380364945</v>
      </c>
      <c r="N88" s="110">
        <v>234.73850084384645</v>
      </c>
      <c r="O88" s="110">
        <v>264.85589340494374</v>
      </c>
      <c r="P88" s="110">
        <v>175.57600678806867</v>
      </c>
      <c r="Q88" s="110">
        <v>101.12170969817338</v>
      </c>
      <c r="R88" s="110">
        <v>989.02533404197789</v>
      </c>
      <c r="S88" s="110">
        <v>0.11732817950410107</v>
      </c>
      <c r="T88" s="110">
        <v>9.7765626473083803E-2</v>
      </c>
      <c r="U88" s="110">
        <v>0.23734326388234184</v>
      </c>
      <c r="V88" s="110">
        <v>0.26779485245592533</v>
      </c>
      <c r="W88" s="110">
        <v>0.17752427642123125</v>
      </c>
      <c r="X88" s="110">
        <v>0.10224380126331667</v>
      </c>
      <c r="Y88" s="110">
        <v>1</v>
      </c>
    </row>
    <row r="89" spans="1:25" x14ac:dyDescent="0.25">
      <c r="A89" s="107" t="str">
        <f t="shared" si="38"/>
        <v>Greater Manchester Lancashire and South CumbriaFemale65-69</v>
      </c>
      <c r="B89" s="107" t="s">
        <v>176</v>
      </c>
      <c r="C89" s="107" t="s">
        <v>15</v>
      </c>
      <c r="D89" s="107" t="s">
        <v>22</v>
      </c>
      <c r="E89" s="108">
        <v>1073</v>
      </c>
      <c r="F89" s="108">
        <v>832</v>
      </c>
      <c r="G89" s="108">
        <v>2037</v>
      </c>
      <c r="H89" s="108">
        <v>2476</v>
      </c>
      <c r="I89" s="108">
        <v>1805</v>
      </c>
      <c r="J89" s="108">
        <v>1182</v>
      </c>
      <c r="K89" s="108">
        <v>9405</v>
      </c>
      <c r="L89" s="109">
        <v>50.024709315878297</v>
      </c>
      <c r="M89" s="110">
        <v>38.788963793859033</v>
      </c>
      <c r="N89" s="110">
        <v>94.967691403955357</v>
      </c>
      <c r="O89" s="110">
        <v>115.43446436730164</v>
      </c>
      <c r="P89" s="110">
        <v>84.151538038360044</v>
      </c>
      <c r="Q89" s="110">
        <v>55.106436543679543</v>
      </c>
      <c r="R89" s="110">
        <v>438.4738034630339</v>
      </c>
      <c r="S89" s="110">
        <v>0.1140882509303562</v>
      </c>
      <c r="T89" s="110">
        <v>8.84635832004253E-2</v>
      </c>
      <c r="U89" s="110">
        <v>0.21658692185007977</v>
      </c>
      <c r="V89" s="110">
        <v>0.26326422115895798</v>
      </c>
      <c r="W89" s="110">
        <v>0.19191919191919193</v>
      </c>
      <c r="X89" s="110">
        <v>0.12567783094098883</v>
      </c>
      <c r="Y89" s="110">
        <v>1</v>
      </c>
    </row>
    <row r="90" spans="1:25" x14ac:dyDescent="0.25">
      <c r="A90" s="107" t="str">
        <f t="shared" si="38"/>
        <v>Greater Manchester Lancashire and South CumbriaFemale70-74</v>
      </c>
      <c r="B90" s="107" t="s">
        <v>176</v>
      </c>
      <c r="C90" s="107" t="s">
        <v>15</v>
      </c>
      <c r="D90" s="107" t="s">
        <v>23</v>
      </c>
      <c r="E90" s="108">
        <v>937</v>
      </c>
      <c r="F90" s="108">
        <v>708</v>
      </c>
      <c r="G90" s="108">
        <v>1861</v>
      </c>
      <c r="H90" s="108">
        <v>2244</v>
      </c>
      <c r="I90" s="108">
        <v>1726</v>
      </c>
      <c r="J90" s="108">
        <v>1182</v>
      </c>
      <c r="K90" s="108">
        <v>8658</v>
      </c>
      <c r="L90" s="109">
        <v>43.684205618805187</v>
      </c>
      <c r="M90" s="110">
        <v>33.007916305351202</v>
      </c>
      <c r="N90" s="110">
        <v>86.762333678331331</v>
      </c>
      <c r="O90" s="110">
        <v>104.61831100170635</v>
      </c>
      <c r="P90" s="110">
        <v>80.468451331971991</v>
      </c>
      <c r="Q90" s="110">
        <v>55.106436543679543</v>
      </c>
      <c r="R90" s="110">
        <v>403.64765447984558</v>
      </c>
      <c r="S90" s="110">
        <v>0.10822360822360823</v>
      </c>
      <c r="T90" s="110">
        <v>8.1774081774081783E-2</v>
      </c>
      <c r="U90" s="110">
        <v>0.21494571494571496</v>
      </c>
      <c r="V90" s="110">
        <v>0.25918225918225918</v>
      </c>
      <c r="W90" s="110">
        <v>0.19935319935319937</v>
      </c>
      <c r="X90" s="110">
        <v>0.13652113652113651</v>
      </c>
      <c r="Y90" s="110">
        <v>1</v>
      </c>
    </row>
    <row r="91" spans="1:25" x14ac:dyDescent="0.25">
      <c r="A91" s="107" t="str">
        <f t="shared" si="38"/>
        <v>Greater Manchester Lancashire and South CumbriaFemale75+</v>
      </c>
      <c r="B91" s="107" t="s">
        <v>176</v>
      </c>
      <c r="C91" s="107" t="s">
        <v>15</v>
      </c>
      <c r="D91" s="107" t="s">
        <v>24</v>
      </c>
      <c r="E91" s="108">
        <v>2103</v>
      </c>
      <c r="F91" s="108">
        <v>1578</v>
      </c>
      <c r="G91" s="108">
        <v>3650</v>
      </c>
      <c r="H91" s="108">
        <v>4828</v>
      </c>
      <c r="I91" s="108">
        <v>3901</v>
      </c>
      <c r="J91" s="108">
        <v>3111</v>
      </c>
      <c r="K91" s="108">
        <v>19171</v>
      </c>
      <c r="L91" s="109">
        <v>98.044700551064366</v>
      </c>
      <c r="M91" s="110">
        <v>73.568491426333608</v>
      </c>
      <c r="N91" s="110">
        <v>170.16793010527101</v>
      </c>
      <c r="O91" s="110">
        <v>225.08788124609546</v>
      </c>
      <c r="P91" s="110">
        <v>181.86988913442801</v>
      </c>
      <c r="Q91" s="110">
        <v>145.03902207054742</v>
      </c>
      <c r="R91" s="110">
        <v>893.77791453373982</v>
      </c>
      <c r="S91" s="110">
        <v>0.10969693808356372</v>
      </c>
      <c r="T91" s="110">
        <v>8.2311825152574208E-2</v>
      </c>
      <c r="U91" s="110">
        <v>0.19039173752021282</v>
      </c>
      <c r="V91" s="110">
        <v>0.25183871472536645</v>
      </c>
      <c r="W91" s="110">
        <v>0.20348442960721924</v>
      </c>
      <c r="X91" s="110">
        <v>0.1622763549110636</v>
      </c>
      <c r="Y91" s="110">
        <v>1</v>
      </c>
    </row>
    <row r="92" spans="1:25" x14ac:dyDescent="0.25">
      <c r="A92" s="107" t="str">
        <f t="shared" si="38"/>
        <v>Greater Manchester Lancashire and South CumbriaFemaleTotal</v>
      </c>
      <c r="B92" s="107" t="s">
        <v>176</v>
      </c>
      <c r="C92" s="107" t="s">
        <v>15</v>
      </c>
      <c r="D92" s="107" t="s">
        <v>6</v>
      </c>
      <c r="E92" s="108">
        <f>SUM(E85:E91)</f>
        <v>8101</v>
      </c>
      <c r="F92" s="108">
        <f t="shared" ref="F92" si="57">SUM(F85:F91)</f>
        <v>6578</v>
      </c>
      <c r="G92" s="108">
        <f t="shared" ref="G92" si="58">SUM(G85:G91)</f>
        <v>15405</v>
      </c>
      <c r="H92" s="108">
        <f t="shared" ref="H92" si="59">SUM(H85:H91)</f>
        <v>17915</v>
      </c>
      <c r="I92" s="108">
        <f t="shared" ref="I92" si="60">SUM(I85:I91)</f>
        <v>12674</v>
      </c>
      <c r="J92" s="108">
        <f t="shared" ref="J92" si="61">SUM(J85:J91)</f>
        <v>8460</v>
      </c>
      <c r="K92" s="108">
        <f t="shared" ref="K92" si="62">SUM(K85:K91)</f>
        <v>69133</v>
      </c>
      <c r="L92" s="109">
        <v>377.6795621322741</v>
      </c>
      <c r="M92" s="110">
        <v>306.675244995198</v>
      </c>
      <c r="N92" s="110">
        <v>718.20190774567118</v>
      </c>
      <c r="O92" s="110">
        <v>835.22149803724119</v>
      </c>
      <c r="P92" s="110">
        <v>590.87899894635746</v>
      </c>
      <c r="Q92" s="110">
        <v>394.41662703851858</v>
      </c>
      <c r="R92" s="110">
        <v>3223.0738388952605</v>
      </c>
      <c r="S92" s="110">
        <v>0.11717992854353203</v>
      </c>
      <c r="T92" s="110">
        <v>9.514992839888331E-2</v>
      </c>
      <c r="U92" s="110">
        <v>0.22283135405667337</v>
      </c>
      <c r="V92" s="110">
        <v>0.25913818292277208</v>
      </c>
      <c r="W92" s="110">
        <v>0.18332778846571102</v>
      </c>
      <c r="X92" s="110">
        <v>0.12237281761242823</v>
      </c>
      <c r="Y92" s="110">
        <v>1</v>
      </c>
    </row>
    <row r="93" spans="1:25" x14ac:dyDescent="0.25">
      <c r="A93" s="107" t="str">
        <f t="shared" si="38"/>
        <v>Greater Manchester Lancashire and South CumbriaAll persons0-14</v>
      </c>
      <c r="B93" s="107" t="s">
        <v>176</v>
      </c>
      <c r="C93" s="107" t="s">
        <v>16</v>
      </c>
      <c r="D93" s="107" t="s">
        <v>18</v>
      </c>
      <c r="E93" s="108">
        <f>E77+E85</f>
        <v>88</v>
      </c>
      <c r="F93" s="108">
        <f t="shared" ref="F93:K93" si="63">F77+F85</f>
        <v>82</v>
      </c>
      <c r="G93" s="108">
        <f t="shared" si="63"/>
        <v>180</v>
      </c>
      <c r="H93" s="108">
        <f t="shared" si="63"/>
        <v>241</v>
      </c>
      <c r="I93" s="108">
        <f t="shared" si="63"/>
        <v>76</v>
      </c>
      <c r="J93" s="108">
        <f t="shared" si="63"/>
        <v>0</v>
      </c>
      <c r="K93" s="108">
        <f t="shared" si="63"/>
        <v>667</v>
      </c>
      <c r="L93" s="109">
        <v>2.0690926464447346</v>
      </c>
      <c r="M93" s="110">
        <v>1.9280181478235026</v>
      </c>
      <c r="N93" s="110">
        <v>4.2322349586369574</v>
      </c>
      <c r="O93" s="110">
        <v>5.6664923612861484</v>
      </c>
      <c r="P93" s="110">
        <v>1.7869436492022708</v>
      </c>
      <c r="Q93" s="110">
        <v>0</v>
      </c>
      <c r="R93" s="110">
        <v>15.682781763393614</v>
      </c>
      <c r="S93" s="110">
        <v>0.13193403298350825</v>
      </c>
      <c r="T93" s="110">
        <v>0.12293853073463268</v>
      </c>
      <c r="U93" s="110">
        <v>0.26986506746626687</v>
      </c>
      <c r="V93" s="110">
        <v>0.36131934032983509</v>
      </c>
      <c r="W93" s="110">
        <v>0.11394302848575712</v>
      </c>
      <c r="X93" s="110">
        <v>0</v>
      </c>
      <c r="Y93" s="110">
        <v>1</v>
      </c>
    </row>
    <row r="94" spans="1:25" x14ac:dyDescent="0.25">
      <c r="A94" s="107" t="str">
        <f t="shared" si="38"/>
        <v>Greater Manchester Lancashire and South CumbriaAll persons15-24</v>
      </c>
      <c r="B94" s="107" t="s">
        <v>176</v>
      </c>
      <c r="C94" s="107" t="s">
        <v>16</v>
      </c>
      <c r="D94" s="107" t="s">
        <v>19</v>
      </c>
      <c r="E94" s="108">
        <f t="shared" ref="E94:K94" si="64">E78+E86</f>
        <v>129</v>
      </c>
      <c r="F94" s="108">
        <f t="shared" si="64"/>
        <v>131</v>
      </c>
      <c r="G94" s="108">
        <f t="shared" si="64"/>
        <v>268</v>
      </c>
      <c r="H94" s="108">
        <f t="shared" si="64"/>
        <v>256</v>
      </c>
      <c r="I94" s="108">
        <f t="shared" si="64"/>
        <v>227</v>
      </c>
      <c r="J94" s="108">
        <f t="shared" si="64"/>
        <v>215</v>
      </c>
      <c r="K94" s="108">
        <f t="shared" si="64"/>
        <v>1226</v>
      </c>
      <c r="L94" s="109">
        <v>3.0331017203564858</v>
      </c>
      <c r="M94" s="110">
        <v>3.08012655323023</v>
      </c>
      <c r="N94" s="110">
        <v>6.3013276050816911</v>
      </c>
      <c r="O94" s="110">
        <v>6.019178607839228</v>
      </c>
      <c r="P94" s="110">
        <v>5.3373185311699398</v>
      </c>
      <c r="Q94" s="110">
        <v>5.0551695339274767</v>
      </c>
      <c r="R94" s="110">
        <v>28.826222551605053</v>
      </c>
      <c r="S94" s="110">
        <v>0.10522022838499184</v>
      </c>
      <c r="T94" s="110">
        <v>0.1068515497553018</v>
      </c>
      <c r="U94" s="110">
        <v>0.21859706362153342</v>
      </c>
      <c r="V94" s="110">
        <v>0.20880913539967375</v>
      </c>
      <c r="W94" s="110">
        <v>0.18515497553017943</v>
      </c>
      <c r="X94" s="110">
        <v>0.17536704730831973</v>
      </c>
      <c r="Y94" s="110">
        <v>1</v>
      </c>
    </row>
    <row r="95" spans="1:25" x14ac:dyDescent="0.25">
      <c r="A95" s="107" t="str">
        <f t="shared" si="38"/>
        <v>Greater Manchester Lancashire and South CumbriaAll persons25-49</v>
      </c>
      <c r="B95" s="107" t="s">
        <v>176</v>
      </c>
      <c r="C95" s="107" t="s">
        <v>16</v>
      </c>
      <c r="D95" s="107" t="s">
        <v>20</v>
      </c>
      <c r="E95" s="108">
        <f t="shared" ref="E95:K95" si="65">E79+E87</f>
        <v>2047</v>
      </c>
      <c r="F95" s="108">
        <f t="shared" si="65"/>
        <v>1822</v>
      </c>
      <c r="G95" s="108">
        <f t="shared" si="65"/>
        <v>3829</v>
      </c>
      <c r="H95" s="108">
        <f t="shared" si="65"/>
        <v>3732</v>
      </c>
      <c r="I95" s="108">
        <f t="shared" si="65"/>
        <v>2231</v>
      </c>
      <c r="J95" s="108">
        <f t="shared" si="65"/>
        <v>1283</v>
      </c>
      <c r="K95" s="108">
        <f t="shared" si="65"/>
        <v>14944</v>
      </c>
      <c r="L95" s="109">
        <v>48.129916446276951</v>
      </c>
      <c r="M95" s="110">
        <v>42.839622747980755</v>
      </c>
      <c r="N95" s="110">
        <v>90.029042536782825</v>
      </c>
      <c r="O95" s="110">
        <v>87.74833814240624</v>
      </c>
      <c r="P95" s="110">
        <v>52.456201070661393</v>
      </c>
      <c r="Q95" s="110">
        <v>30.166430288506756</v>
      </c>
      <c r="R95" s="110">
        <v>351.36955123261492</v>
      </c>
      <c r="S95" s="110">
        <v>0.13697805139186295</v>
      </c>
      <c r="T95" s="110">
        <v>0.12192184154175589</v>
      </c>
      <c r="U95" s="110">
        <v>0.25622323340471093</v>
      </c>
      <c r="V95" s="110">
        <v>0.24973233404710921</v>
      </c>
      <c r="W95" s="110">
        <v>0.1492906852248394</v>
      </c>
      <c r="X95" s="110">
        <v>8.5853854389721637E-2</v>
      </c>
      <c r="Y95" s="110">
        <v>1</v>
      </c>
    </row>
    <row r="96" spans="1:25" x14ac:dyDescent="0.25">
      <c r="A96" s="107" t="str">
        <f t="shared" si="38"/>
        <v>Greater Manchester Lancashire and South CumbriaAll persons50-64</v>
      </c>
      <c r="B96" s="107" t="s">
        <v>176</v>
      </c>
      <c r="C96" s="107" t="s">
        <v>16</v>
      </c>
      <c r="D96" s="107" t="s">
        <v>21</v>
      </c>
      <c r="E96" s="108">
        <f t="shared" ref="E96:K96" si="66">E80+E88</f>
        <v>4842</v>
      </c>
      <c r="F96" s="108">
        <f t="shared" si="66"/>
        <v>3707</v>
      </c>
      <c r="G96" s="108">
        <f t="shared" si="66"/>
        <v>8368</v>
      </c>
      <c r="H96" s="108">
        <f t="shared" si="66"/>
        <v>8339</v>
      </c>
      <c r="I96" s="108">
        <f t="shared" si="66"/>
        <v>5001</v>
      </c>
      <c r="J96" s="108">
        <f t="shared" si="66"/>
        <v>2966</v>
      </c>
      <c r="K96" s="108">
        <f t="shared" si="66"/>
        <v>33223</v>
      </c>
      <c r="L96" s="109">
        <v>113.84712038733414</v>
      </c>
      <c r="M96" s="110">
        <v>87.160527731484436</v>
      </c>
      <c r="N96" s="110">
        <v>196.75190074374476</v>
      </c>
      <c r="O96" s="110">
        <v>196.07004066707546</v>
      </c>
      <c r="P96" s="110">
        <v>117.5855946007968</v>
      </c>
      <c r="Q96" s="110">
        <v>69.737827151762303</v>
      </c>
      <c r="R96" s="110">
        <v>781.15301128219789</v>
      </c>
      <c r="S96" s="110">
        <v>0.14574240736838937</v>
      </c>
      <c r="T96" s="110">
        <v>0.11157932757427083</v>
      </c>
      <c r="U96" s="110">
        <v>0.25187370195346598</v>
      </c>
      <c r="V96" s="110">
        <v>0.2510008126900039</v>
      </c>
      <c r="W96" s="110">
        <v>0.15052824850254343</v>
      </c>
      <c r="X96" s="110">
        <v>8.9275501911326494E-2</v>
      </c>
      <c r="Y96" s="110">
        <v>1</v>
      </c>
    </row>
    <row r="97" spans="1:25" x14ac:dyDescent="0.25">
      <c r="A97" s="107" t="str">
        <f t="shared" si="38"/>
        <v>Greater Manchester Lancashire and South CumbriaAll persons65-69</v>
      </c>
      <c r="B97" s="107" t="s">
        <v>176</v>
      </c>
      <c r="C97" s="107" t="s">
        <v>16</v>
      </c>
      <c r="D97" s="107" t="s">
        <v>22</v>
      </c>
      <c r="E97" s="108">
        <f t="shared" ref="E97:K97" si="67">E81+E89</f>
        <v>2401</v>
      </c>
      <c r="F97" s="108">
        <f t="shared" si="67"/>
        <v>1890</v>
      </c>
      <c r="G97" s="108">
        <f t="shared" si="67"/>
        <v>4208</v>
      </c>
      <c r="H97" s="108">
        <f t="shared" si="67"/>
        <v>4347</v>
      </c>
      <c r="I97" s="108">
        <f t="shared" si="67"/>
        <v>2530</v>
      </c>
      <c r="J97" s="108">
        <f t="shared" si="67"/>
        <v>1531</v>
      </c>
      <c r="K97" s="108">
        <f t="shared" si="67"/>
        <v>16907</v>
      </c>
      <c r="L97" s="109">
        <v>56.453311864929631</v>
      </c>
      <c r="M97" s="110">
        <v>44.438467065688052</v>
      </c>
      <c r="N97" s="110">
        <v>98.940248366357309</v>
      </c>
      <c r="O97" s="110">
        <v>102.20847425108251</v>
      </c>
      <c r="P97" s="110">
        <v>59.486413585286115</v>
      </c>
      <c r="Q97" s="110">
        <v>35.997509564851008</v>
      </c>
      <c r="R97" s="110">
        <v>397.52442469819465</v>
      </c>
      <c r="S97" s="110">
        <v>0.14201218430235996</v>
      </c>
      <c r="T97" s="110">
        <v>0.11178801679777607</v>
      </c>
      <c r="U97" s="110">
        <v>0.24889099189684746</v>
      </c>
      <c r="V97" s="110">
        <v>0.25711243863488492</v>
      </c>
      <c r="W97" s="110">
        <v>0.14964216005204942</v>
      </c>
      <c r="X97" s="110">
        <v>9.0554208316082088E-2</v>
      </c>
      <c r="Y97" s="110">
        <v>1</v>
      </c>
    </row>
    <row r="98" spans="1:25" x14ac:dyDescent="0.25">
      <c r="A98" s="107" t="str">
        <f t="shared" si="38"/>
        <v>Greater Manchester Lancashire and South CumbriaAll persons70-74</v>
      </c>
      <c r="B98" s="107" t="s">
        <v>176</v>
      </c>
      <c r="C98" s="107" t="s">
        <v>16</v>
      </c>
      <c r="D98" s="107" t="s">
        <v>23</v>
      </c>
      <c r="E98" s="108">
        <f t="shared" ref="E98:K98" si="68">E82+E90</f>
        <v>2293</v>
      </c>
      <c r="F98" s="108">
        <f t="shared" si="68"/>
        <v>1753</v>
      </c>
      <c r="G98" s="108">
        <f t="shared" si="68"/>
        <v>4290</v>
      </c>
      <c r="H98" s="108">
        <f t="shared" si="68"/>
        <v>4714</v>
      </c>
      <c r="I98" s="108">
        <f t="shared" si="68"/>
        <v>2717</v>
      </c>
      <c r="J98" s="108">
        <f t="shared" si="68"/>
        <v>1656</v>
      </c>
      <c r="K98" s="108">
        <f t="shared" si="68"/>
        <v>17423</v>
      </c>
      <c r="L98" s="109">
        <v>53.913970889747461</v>
      </c>
      <c r="M98" s="110">
        <v>41.217266013836586</v>
      </c>
      <c r="N98" s="110">
        <v>100.8682665141808</v>
      </c>
      <c r="O98" s="110">
        <v>110.83753108341453</v>
      </c>
      <c r="P98" s="110">
        <v>63.883235458981176</v>
      </c>
      <c r="Q98" s="110">
        <v>38.936561619460008</v>
      </c>
      <c r="R98" s="110">
        <v>409.65683157962059</v>
      </c>
      <c r="S98" s="110">
        <v>0.13160764506686565</v>
      </c>
      <c r="T98" s="110">
        <v>0.1006141307467141</v>
      </c>
      <c r="U98" s="110">
        <v>0.24622625265453707</v>
      </c>
      <c r="V98" s="110">
        <v>0.27056190093554494</v>
      </c>
      <c r="W98" s="110">
        <v>0.15594329334787349</v>
      </c>
      <c r="X98" s="110">
        <v>9.5046777248464678E-2</v>
      </c>
      <c r="Y98" s="110">
        <v>1</v>
      </c>
    </row>
    <row r="99" spans="1:25" x14ac:dyDescent="0.25">
      <c r="A99" s="107" t="str">
        <f t="shared" si="38"/>
        <v>Greater Manchester Lancashire and South CumbriaAll persons75+</v>
      </c>
      <c r="B99" s="107" t="s">
        <v>176</v>
      </c>
      <c r="C99" s="107" t="s">
        <v>16</v>
      </c>
      <c r="D99" s="107" t="s">
        <v>24</v>
      </c>
      <c r="E99" s="108">
        <f t="shared" ref="E99:K99" si="69">E83+E91</f>
        <v>4420</v>
      </c>
      <c r="F99" s="108">
        <f t="shared" si="69"/>
        <v>3310</v>
      </c>
      <c r="G99" s="108">
        <f t="shared" si="69"/>
        <v>7993</v>
      </c>
      <c r="H99" s="108">
        <f t="shared" si="69"/>
        <v>10615</v>
      </c>
      <c r="I99" s="108">
        <f t="shared" si="69"/>
        <v>7094</v>
      </c>
      <c r="J99" s="108">
        <f t="shared" si="69"/>
        <v>4816</v>
      </c>
      <c r="K99" s="108">
        <f t="shared" si="69"/>
        <v>38248</v>
      </c>
      <c r="L99" s="109">
        <v>103.92488065097416</v>
      </c>
      <c r="M99" s="110">
        <v>77.82609840604627</v>
      </c>
      <c r="N99" s="110">
        <v>187.93474457991778</v>
      </c>
      <c r="O99" s="110">
        <v>249.58430047739611</v>
      </c>
      <c r="P99" s="110">
        <v>166.79708220316985</v>
      </c>
      <c r="Q99" s="110">
        <v>113.23579755997547</v>
      </c>
      <c r="R99" s="110">
        <v>899.30290387747959</v>
      </c>
      <c r="S99" s="110">
        <v>0.11556159799205187</v>
      </c>
      <c r="T99" s="110">
        <v>8.654047270445514E-2</v>
      </c>
      <c r="U99" s="110">
        <v>0.20897824722861327</v>
      </c>
      <c r="V99" s="110">
        <v>0.27753085128634181</v>
      </c>
      <c r="W99" s="110">
        <v>0.18547375026145158</v>
      </c>
      <c r="X99" s="110">
        <v>0.12591508052708639</v>
      </c>
      <c r="Y99" s="110">
        <v>1</v>
      </c>
    </row>
    <row r="100" spans="1:25" x14ac:dyDescent="0.25">
      <c r="A100" s="107" t="str">
        <f t="shared" si="38"/>
        <v>Greater Manchester Lancashire and South CumbriaAll personsTotal</v>
      </c>
      <c r="B100" s="107" t="s">
        <v>176</v>
      </c>
      <c r="C100" s="107" t="s">
        <v>16</v>
      </c>
      <c r="D100" s="107" t="s">
        <v>6</v>
      </c>
      <c r="E100" s="108">
        <f>SUM(E93:E99)</f>
        <v>16220</v>
      </c>
      <c r="F100" s="108">
        <f t="shared" ref="F100" si="70">SUM(F93:F99)</f>
        <v>12695</v>
      </c>
      <c r="G100" s="108">
        <f t="shared" ref="G100" si="71">SUM(G93:G99)</f>
        <v>29136</v>
      </c>
      <c r="H100" s="108">
        <f t="shared" ref="H100" si="72">SUM(H93:H99)</f>
        <v>32244</v>
      </c>
      <c r="I100" s="108">
        <f t="shared" ref="I100" si="73">SUM(I93:I99)</f>
        <v>19876</v>
      </c>
      <c r="J100" s="108">
        <f t="shared" ref="J100" si="74">SUM(J93:J99)</f>
        <v>12467</v>
      </c>
      <c r="K100" s="108">
        <f t="shared" ref="K100" si="75">SUM(K93:K99)</f>
        <v>122638</v>
      </c>
      <c r="L100" s="109">
        <v>381.37139460606357</v>
      </c>
      <c r="M100" s="110">
        <v>298.49012666608985</v>
      </c>
      <c r="N100" s="110">
        <v>685.05776530470212</v>
      </c>
      <c r="O100" s="110">
        <v>758.13435559050026</v>
      </c>
      <c r="P100" s="110">
        <v>467.33278909926753</v>
      </c>
      <c r="Q100" s="110">
        <v>293.12929571848304</v>
      </c>
      <c r="R100" s="110">
        <v>2883.5157269851061</v>
      </c>
      <c r="S100" s="110">
        <v>0.13225916926238199</v>
      </c>
      <c r="T100" s="110">
        <v>0.10351603907434891</v>
      </c>
      <c r="U100" s="110">
        <v>0.23757725990312956</v>
      </c>
      <c r="V100" s="110">
        <v>0.26292013894551447</v>
      </c>
      <c r="W100" s="110">
        <v>0.16207048386307671</v>
      </c>
      <c r="X100" s="110">
        <v>0.10165690895154847</v>
      </c>
      <c r="Y100" s="110">
        <v>1</v>
      </c>
    </row>
    <row r="101" spans="1:25" x14ac:dyDescent="0.25">
      <c r="A101" s="107" t="str">
        <f t="shared" si="38"/>
        <v>LondonMale0-14</v>
      </c>
      <c r="B101" s="107" t="s">
        <v>177</v>
      </c>
      <c r="C101" s="107" t="s">
        <v>14</v>
      </c>
      <c r="D101" s="107" t="s">
        <v>18</v>
      </c>
      <c r="E101" s="108">
        <v>113</v>
      </c>
      <c r="F101" s="108">
        <v>70</v>
      </c>
      <c r="G101" s="108">
        <v>237</v>
      </c>
      <c r="H101" s="108">
        <v>228</v>
      </c>
      <c r="I101" s="108">
        <v>102</v>
      </c>
      <c r="J101" s="108">
        <v>0</v>
      </c>
      <c r="K101" s="108">
        <v>750</v>
      </c>
      <c r="L101" s="109">
        <v>2.9015389711348227</v>
      </c>
      <c r="M101" s="110">
        <v>1.7974135219419256</v>
      </c>
      <c r="N101" s="110">
        <v>6.0855286385748055</v>
      </c>
      <c r="O101" s="110">
        <v>5.8544326143251286</v>
      </c>
      <c r="P101" s="110">
        <v>2.6190882748296631</v>
      </c>
      <c r="Q101" s="110">
        <v>0</v>
      </c>
      <c r="R101" s="110">
        <v>19.258002020806344</v>
      </c>
      <c r="S101" s="110">
        <v>0.15066666666666667</v>
      </c>
      <c r="T101" s="110">
        <v>9.3333333333333338E-2</v>
      </c>
      <c r="U101" s="110">
        <v>0.31600000000000006</v>
      </c>
      <c r="V101" s="110">
        <v>0.30399999999999999</v>
      </c>
      <c r="W101" s="110">
        <v>0.13600000000000001</v>
      </c>
      <c r="X101" s="110">
        <v>0</v>
      </c>
      <c r="Y101" s="110">
        <v>1</v>
      </c>
    </row>
    <row r="102" spans="1:25" x14ac:dyDescent="0.25">
      <c r="A102" s="107" t="str">
        <f t="shared" si="38"/>
        <v>LondonMale15-24</v>
      </c>
      <c r="B102" s="107" t="s">
        <v>177</v>
      </c>
      <c r="C102" s="107" t="s">
        <v>14</v>
      </c>
      <c r="D102" s="107" t="s">
        <v>19</v>
      </c>
      <c r="E102" s="108">
        <v>111</v>
      </c>
      <c r="F102" s="108">
        <v>101</v>
      </c>
      <c r="G102" s="108">
        <v>199</v>
      </c>
      <c r="H102" s="108">
        <v>229</v>
      </c>
      <c r="I102" s="108">
        <v>242</v>
      </c>
      <c r="J102" s="108">
        <v>197</v>
      </c>
      <c r="K102" s="108">
        <v>1079</v>
      </c>
      <c r="L102" s="109">
        <v>2.8501842990793391</v>
      </c>
      <c r="M102" s="110">
        <v>2.5934109388019211</v>
      </c>
      <c r="N102" s="110">
        <v>5.1097898695206165</v>
      </c>
      <c r="O102" s="110">
        <v>5.8801099503528711</v>
      </c>
      <c r="P102" s="110">
        <v>6.2139153187135143</v>
      </c>
      <c r="Q102" s="110">
        <v>5.0584351974651334</v>
      </c>
      <c r="R102" s="110">
        <v>27.705845573933395</v>
      </c>
      <c r="S102" s="110">
        <v>0.10287303058387395</v>
      </c>
      <c r="T102" s="110">
        <v>9.3605189990732154E-2</v>
      </c>
      <c r="U102" s="110">
        <v>0.18443002780352177</v>
      </c>
      <c r="V102" s="110">
        <v>0.21223354958294718</v>
      </c>
      <c r="W102" s="110">
        <v>0.22428174235403153</v>
      </c>
      <c r="X102" s="110">
        <v>0.18257645968489342</v>
      </c>
      <c r="Y102" s="110">
        <v>1</v>
      </c>
    </row>
    <row r="103" spans="1:25" x14ac:dyDescent="0.25">
      <c r="A103" s="107" t="str">
        <f t="shared" si="38"/>
        <v>LondonMale25-49</v>
      </c>
      <c r="B103" s="107" t="s">
        <v>177</v>
      </c>
      <c r="C103" s="107" t="s">
        <v>14</v>
      </c>
      <c r="D103" s="107" t="s">
        <v>20</v>
      </c>
      <c r="E103" s="108">
        <v>1225</v>
      </c>
      <c r="F103" s="108">
        <v>1024</v>
      </c>
      <c r="G103" s="108">
        <v>2417</v>
      </c>
      <c r="H103" s="108">
        <v>2639</v>
      </c>
      <c r="I103" s="108">
        <v>1745</v>
      </c>
      <c r="J103" s="108">
        <v>1146</v>
      </c>
      <c r="K103" s="108">
        <v>10196</v>
      </c>
      <c r="L103" s="109">
        <v>31.454736633983696</v>
      </c>
      <c r="M103" s="110">
        <v>26.293592092407597</v>
      </c>
      <c r="N103" s="110">
        <v>62.062121179051914</v>
      </c>
      <c r="O103" s="110">
        <v>67.76248977721059</v>
      </c>
      <c r="P103" s="110">
        <v>44.806951368409429</v>
      </c>
      <c r="Q103" s="110">
        <v>29.426227087792096</v>
      </c>
      <c r="R103" s="110">
        <v>261.80611813885531</v>
      </c>
      <c r="S103" s="110">
        <v>0.12014515496273048</v>
      </c>
      <c r="T103" s="110">
        <v>0.10043154178109064</v>
      </c>
      <c r="U103" s="110">
        <v>0.23705374656728129</v>
      </c>
      <c r="V103" s="110">
        <v>0.25882699097685369</v>
      </c>
      <c r="W103" s="110">
        <v>0.17114554727344058</v>
      </c>
      <c r="X103" s="110">
        <v>0.11239701843860338</v>
      </c>
      <c r="Y103" s="110">
        <v>1</v>
      </c>
    </row>
    <row r="104" spans="1:25" x14ac:dyDescent="0.25">
      <c r="A104" s="107" t="str">
        <f t="shared" si="38"/>
        <v>LondonMale50-64</v>
      </c>
      <c r="B104" s="107" t="s">
        <v>177</v>
      </c>
      <c r="C104" s="107" t="s">
        <v>14</v>
      </c>
      <c r="D104" s="107" t="s">
        <v>21</v>
      </c>
      <c r="E104" s="108">
        <v>3028</v>
      </c>
      <c r="F104" s="108">
        <v>2326</v>
      </c>
      <c r="G104" s="108">
        <v>4753</v>
      </c>
      <c r="H104" s="108">
        <v>3853</v>
      </c>
      <c r="I104" s="108">
        <v>2009</v>
      </c>
      <c r="J104" s="108">
        <v>1318</v>
      </c>
      <c r="K104" s="108">
        <v>17287</v>
      </c>
      <c r="L104" s="109">
        <v>77.750973492002146</v>
      </c>
      <c r="M104" s="110">
        <v>59.725483600527411</v>
      </c>
      <c r="N104" s="110">
        <v>122.04437813985675</v>
      </c>
      <c r="O104" s="110">
        <v>98.934775714889128</v>
      </c>
      <c r="P104" s="110">
        <v>51.585768079733263</v>
      </c>
      <c r="Q104" s="110">
        <v>33.842728884563684</v>
      </c>
      <c r="R104" s="110">
        <v>443.88410791157241</v>
      </c>
      <c r="S104" s="110">
        <v>0.17516052525018799</v>
      </c>
      <c r="T104" s="110">
        <v>0.13455197547289871</v>
      </c>
      <c r="U104" s="110">
        <v>0.27494649158327067</v>
      </c>
      <c r="V104" s="110">
        <v>0.22288424827905359</v>
      </c>
      <c r="W104" s="110">
        <v>0.11621449644241337</v>
      </c>
      <c r="X104" s="110">
        <v>7.6242262972175623E-2</v>
      </c>
      <c r="Y104" s="110">
        <v>1</v>
      </c>
    </row>
    <row r="105" spans="1:25" x14ac:dyDescent="0.25">
      <c r="A105" s="107" t="str">
        <f t="shared" si="38"/>
        <v>LondonMale65-69</v>
      </c>
      <c r="B105" s="107" t="s">
        <v>177</v>
      </c>
      <c r="C105" s="107" t="s">
        <v>14</v>
      </c>
      <c r="D105" s="107" t="s">
        <v>22</v>
      </c>
      <c r="E105" s="108">
        <v>1570</v>
      </c>
      <c r="F105" s="108">
        <v>1264</v>
      </c>
      <c r="G105" s="108">
        <v>2807</v>
      </c>
      <c r="H105" s="108">
        <v>2543</v>
      </c>
      <c r="I105" s="108">
        <v>1181</v>
      </c>
      <c r="J105" s="108">
        <v>532</v>
      </c>
      <c r="K105" s="108">
        <v>9897</v>
      </c>
      <c r="L105" s="109">
        <v>40.313417563554616</v>
      </c>
      <c r="M105" s="110">
        <v>32.456152739065629</v>
      </c>
      <c r="N105" s="110">
        <v>72.076282229871211</v>
      </c>
      <c r="O105" s="110">
        <v>65.297465518547384</v>
      </c>
      <c r="P105" s="110">
        <v>30.32493384876306</v>
      </c>
      <c r="Q105" s="110">
        <v>13.660342766758633</v>
      </c>
      <c r="R105" s="110">
        <v>254.12859466656053</v>
      </c>
      <c r="S105" s="110">
        <v>0.15863392947357785</v>
      </c>
      <c r="T105" s="110">
        <v>0.12771546933414166</v>
      </c>
      <c r="U105" s="110">
        <v>0.2836212993836516</v>
      </c>
      <c r="V105" s="110">
        <v>0.25694654945943218</v>
      </c>
      <c r="W105" s="110">
        <v>0.11932908962311813</v>
      </c>
      <c r="X105" s="110">
        <v>5.3753662726078608E-2</v>
      </c>
      <c r="Y105" s="110">
        <v>1</v>
      </c>
    </row>
    <row r="106" spans="1:25" x14ac:dyDescent="0.25">
      <c r="A106" s="107" t="str">
        <f t="shared" si="38"/>
        <v>LondonMale70-74</v>
      </c>
      <c r="B106" s="107" t="s">
        <v>177</v>
      </c>
      <c r="C106" s="107" t="s">
        <v>14</v>
      </c>
      <c r="D106" s="107" t="s">
        <v>23</v>
      </c>
      <c r="E106" s="108">
        <v>1674</v>
      </c>
      <c r="F106" s="108">
        <v>1375</v>
      </c>
      <c r="G106" s="108">
        <v>3117</v>
      </c>
      <c r="H106" s="108">
        <v>3359</v>
      </c>
      <c r="I106" s="108">
        <v>1578</v>
      </c>
      <c r="J106" s="108">
        <v>709</v>
      </c>
      <c r="K106" s="108">
        <v>11812</v>
      </c>
      <c r="L106" s="109">
        <v>42.983860510439762</v>
      </c>
      <c r="M106" s="110">
        <v>35.306337038144967</v>
      </c>
      <c r="N106" s="110">
        <v>80.036256398471167</v>
      </c>
      <c r="O106" s="110">
        <v>86.250171717184685</v>
      </c>
      <c r="P106" s="110">
        <v>40.518836251776548</v>
      </c>
      <c r="Q106" s="110">
        <v>18.205231243668933</v>
      </c>
      <c r="R106" s="110">
        <v>303.30069315968609</v>
      </c>
      <c r="S106" s="110">
        <v>0.14172028445648491</v>
      </c>
      <c r="T106" s="110">
        <v>0.11640704368438876</v>
      </c>
      <c r="U106" s="110">
        <v>0.26388418557399251</v>
      </c>
      <c r="V106" s="110">
        <v>0.28437182526244492</v>
      </c>
      <c r="W106" s="110">
        <v>0.13359295631561122</v>
      </c>
      <c r="X106" s="110">
        <v>6.0023704707077546E-2</v>
      </c>
      <c r="Y106" s="110">
        <v>1</v>
      </c>
    </row>
    <row r="107" spans="1:25" x14ac:dyDescent="0.25">
      <c r="A107" s="107" t="str">
        <f t="shared" si="38"/>
        <v>LondonMale75+</v>
      </c>
      <c r="B107" s="107" t="s">
        <v>177</v>
      </c>
      <c r="C107" s="107" t="s">
        <v>14</v>
      </c>
      <c r="D107" s="107" t="s">
        <v>24</v>
      </c>
      <c r="E107" s="108">
        <v>2889</v>
      </c>
      <c r="F107" s="108">
        <v>2387</v>
      </c>
      <c r="G107" s="108">
        <v>5788</v>
      </c>
      <c r="H107" s="108">
        <v>7927</v>
      </c>
      <c r="I107" s="108">
        <v>5291</v>
      </c>
      <c r="J107" s="108">
        <v>3005</v>
      </c>
      <c r="K107" s="108">
        <v>27287</v>
      </c>
      <c r="L107" s="109">
        <v>74.181823784146047</v>
      </c>
      <c r="M107" s="110">
        <v>61.291801098219665</v>
      </c>
      <c r="N107" s="110">
        <v>148.6204209285695</v>
      </c>
      <c r="O107" s="110">
        <v>203.5442426919092</v>
      </c>
      <c r="P107" s="110">
        <v>135.85878492278184</v>
      </c>
      <c r="Q107" s="110">
        <v>77.160394763364096</v>
      </c>
      <c r="R107" s="110">
        <v>700.65746818899038</v>
      </c>
      <c r="S107" s="110">
        <v>0.10587459229669806</v>
      </c>
      <c r="T107" s="110">
        <v>8.7477553413713494E-2</v>
      </c>
      <c r="U107" s="110">
        <v>0.21211565947154321</v>
      </c>
      <c r="V107" s="110">
        <v>0.29050463590720854</v>
      </c>
      <c r="W107" s="110">
        <v>0.19390185802763221</v>
      </c>
      <c r="X107" s="110">
        <v>0.11012570088320446</v>
      </c>
      <c r="Y107" s="110">
        <v>1</v>
      </c>
    </row>
    <row r="108" spans="1:25" x14ac:dyDescent="0.25">
      <c r="A108" s="107" t="str">
        <f t="shared" si="38"/>
        <v>LondonMaleTotal</v>
      </c>
      <c r="B108" s="107" t="s">
        <v>177</v>
      </c>
      <c r="C108" s="107" t="s">
        <v>14</v>
      </c>
      <c r="D108" s="107" t="s">
        <v>6</v>
      </c>
      <c r="E108" s="108">
        <f>SUM(E101:E107)</f>
        <v>10610</v>
      </c>
      <c r="F108" s="108">
        <f t="shared" ref="F108:K108" si="76">SUM(F101:F107)</f>
        <v>8547</v>
      </c>
      <c r="G108" s="108">
        <f t="shared" si="76"/>
        <v>19318</v>
      </c>
      <c r="H108" s="108">
        <f t="shared" si="76"/>
        <v>20778</v>
      </c>
      <c r="I108" s="108">
        <f t="shared" si="76"/>
        <v>12148</v>
      </c>
      <c r="J108" s="108">
        <f t="shared" si="76"/>
        <v>6907</v>
      </c>
      <c r="K108" s="108">
        <f t="shared" si="76"/>
        <v>78308</v>
      </c>
      <c r="L108" s="109">
        <v>272.43653525434041</v>
      </c>
      <c r="M108" s="110">
        <v>219.46419102910912</v>
      </c>
      <c r="N108" s="110">
        <v>496.03477738391598</v>
      </c>
      <c r="O108" s="110">
        <v>533.52368798441898</v>
      </c>
      <c r="P108" s="110">
        <v>311.92827806500731</v>
      </c>
      <c r="Q108" s="110">
        <v>177.35335994361256</v>
      </c>
      <c r="R108" s="110">
        <v>2010.7408296604044</v>
      </c>
      <c r="S108" s="110">
        <v>0.13549062675588699</v>
      </c>
      <c r="T108" s="110">
        <v>0.10914593655820606</v>
      </c>
      <c r="U108" s="110">
        <v>0.24669254737702406</v>
      </c>
      <c r="V108" s="110">
        <v>0.26533687490422436</v>
      </c>
      <c r="W108" s="110">
        <v>0.15513102109618429</v>
      </c>
      <c r="X108" s="110">
        <v>8.8202993308474226E-2</v>
      </c>
      <c r="Y108" s="110">
        <v>1</v>
      </c>
    </row>
    <row r="109" spans="1:25" x14ac:dyDescent="0.25">
      <c r="A109" s="107" t="str">
        <f t="shared" si="38"/>
        <v>LondonFemale0-14</v>
      </c>
      <c r="B109" s="107" t="s">
        <v>177</v>
      </c>
      <c r="C109" s="107" t="s">
        <v>15</v>
      </c>
      <c r="D109" s="107" t="s">
        <v>18</v>
      </c>
      <c r="E109" s="108">
        <v>92</v>
      </c>
      <c r="F109" s="108">
        <v>72</v>
      </c>
      <c r="G109" s="108">
        <v>155</v>
      </c>
      <c r="H109" s="108">
        <v>228</v>
      </c>
      <c r="I109" s="108">
        <v>78</v>
      </c>
      <c r="J109" s="108">
        <v>0</v>
      </c>
      <c r="K109" s="108">
        <v>625</v>
      </c>
      <c r="L109" s="109">
        <v>2.3405547928965178</v>
      </c>
      <c r="M109" s="110">
        <v>1.831738533571188</v>
      </c>
      <c r="N109" s="110">
        <v>3.9433260097713076</v>
      </c>
      <c r="O109" s="110">
        <v>5.8005053563087623</v>
      </c>
      <c r="P109" s="110">
        <v>1.984383411368787</v>
      </c>
      <c r="Q109" s="110">
        <v>0</v>
      </c>
      <c r="R109" s="110">
        <v>15.900508103916563</v>
      </c>
      <c r="S109" s="110">
        <v>0.1472</v>
      </c>
      <c r="T109" s="110">
        <v>0.1152</v>
      </c>
      <c r="U109" s="110">
        <v>0.248</v>
      </c>
      <c r="V109" s="110">
        <v>0.36480000000000001</v>
      </c>
      <c r="W109" s="110">
        <v>0.12479999999999999</v>
      </c>
      <c r="X109" s="110">
        <v>0</v>
      </c>
      <c r="Y109" s="110">
        <v>1</v>
      </c>
    </row>
    <row r="110" spans="1:25" x14ac:dyDescent="0.25">
      <c r="A110" s="107" t="str">
        <f t="shared" si="38"/>
        <v>LondonFemale15-24</v>
      </c>
      <c r="B110" s="107" t="s">
        <v>177</v>
      </c>
      <c r="C110" s="107" t="s">
        <v>15</v>
      </c>
      <c r="D110" s="107" t="s">
        <v>19</v>
      </c>
      <c r="E110" s="108">
        <v>105</v>
      </c>
      <c r="F110" s="108">
        <v>82</v>
      </c>
      <c r="G110" s="108">
        <v>186</v>
      </c>
      <c r="H110" s="108">
        <v>185</v>
      </c>
      <c r="I110" s="108">
        <v>171</v>
      </c>
      <c r="J110" s="108">
        <v>167</v>
      </c>
      <c r="K110" s="108">
        <v>896</v>
      </c>
      <c r="L110" s="109">
        <v>2.6712853614579823</v>
      </c>
      <c r="M110" s="110">
        <v>2.086146663233853</v>
      </c>
      <c r="N110" s="110">
        <v>4.7319912117255694</v>
      </c>
      <c r="O110" s="110">
        <v>4.706550398759302</v>
      </c>
      <c r="P110" s="110">
        <v>4.3503790172315711</v>
      </c>
      <c r="Q110" s="110">
        <v>4.2486157653665053</v>
      </c>
      <c r="R110" s="110">
        <v>22.794968417774783</v>
      </c>
      <c r="S110" s="110">
        <v>0.1171875</v>
      </c>
      <c r="T110" s="110">
        <v>9.1517857142857151E-2</v>
      </c>
      <c r="U110" s="110">
        <v>0.20758928571428575</v>
      </c>
      <c r="V110" s="110">
        <v>0.20647321428571427</v>
      </c>
      <c r="W110" s="110">
        <v>0.19084821428571427</v>
      </c>
      <c r="X110" s="110">
        <v>0.18638392857142858</v>
      </c>
      <c r="Y110" s="110">
        <v>1</v>
      </c>
    </row>
    <row r="111" spans="1:25" x14ac:dyDescent="0.25">
      <c r="A111" s="107" t="str">
        <f t="shared" si="38"/>
        <v>LondonFemale25-49</v>
      </c>
      <c r="B111" s="107" t="s">
        <v>177</v>
      </c>
      <c r="C111" s="107" t="s">
        <v>15</v>
      </c>
      <c r="D111" s="107" t="s">
        <v>20</v>
      </c>
      <c r="E111" s="108">
        <v>2285</v>
      </c>
      <c r="F111" s="108">
        <v>2100</v>
      </c>
      <c r="G111" s="108">
        <v>4397</v>
      </c>
      <c r="H111" s="108">
        <v>4298</v>
      </c>
      <c r="I111" s="108">
        <v>2295</v>
      </c>
      <c r="J111" s="108">
        <v>1141</v>
      </c>
      <c r="K111" s="108">
        <v>16516</v>
      </c>
      <c r="L111" s="109">
        <v>58.132257627918953</v>
      </c>
      <c r="M111" s="110">
        <v>53.425707229159649</v>
      </c>
      <c r="N111" s="110">
        <v>111.8632546126738</v>
      </c>
      <c r="O111" s="110">
        <v>109.34461412901342</v>
      </c>
      <c r="P111" s="110">
        <v>58.386665757581618</v>
      </c>
      <c r="Q111" s="110">
        <v>29.027967594510077</v>
      </c>
      <c r="R111" s="110">
        <v>420.18046695085752</v>
      </c>
      <c r="S111" s="110">
        <v>0.13835069023976751</v>
      </c>
      <c r="T111" s="110">
        <v>0.12714943085492855</v>
      </c>
      <c r="U111" s="110">
        <v>0.2662266892710099</v>
      </c>
      <c r="V111" s="110">
        <v>0.26023250181642044</v>
      </c>
      <c r="W111" s="110">
        <v>0.13895616372002906</v>
      </c>
      <c r="X111" s="110">
        <v>6.9084524097844519E-2</v>
      </c>
      <c r="Y111" s="110">
        <v>1</v>
      </c>
    </row>
    <row r="112" spans="1:25" x14ac:dyDescent="0.25">
      <c r="A112" s="107" t="str">
        <f t="shared" si="38"/>
        <v>LondonFemale50-64</v>
      </c>
      <c r="B112" s="107" t="s">
        <v>177</v>
      </c>
      <c r="C112" s="107" t="s">
        <v>15</v>
      </c>
      <c r="D112" s="107" t="s">
        <v>21</v>
      </c>
      <c r="E112" s="108">
        <v>3447</v>
      </c>
      <c r="F112" s="108">
        <v>2951</v>
      </c>
      <c r="G112" s="108">
        <v>7191</v>
      </c>
      <c r="H112" s="108">
        <v>8529</v>
      </c>
      <c r="I112" s="108">
        <v>5701</v>
      </c>
      <c r="J112" s="108">
        <v>3252</v>
      </c>
      <c r="K112" s="108">
        <v>31071</v>
      </c>
      <c r="L112" s="109">
        <v>87.694482294720629</v>
      </c>
      <c r="M112" s="110">
        <v>75.075839063452435</v>
      </c>
      <c r="N112" s="110">
        <v>182.9448860404224</v>
      </c>
      <c r="O112" s="110">
        <v>216.98469378928698</v>
      </c>
      <c r="P112" s="110">
        <v>145.0380747206853</v>
      </c>
      <c r="Q112" s="110">
        <v>82.73352376629866</v>
      </c>
      <c r="R112" s="110">
        <v>790.47149967486644</v>
      </c>
      <c r="S112" s="110">
        <v>0.11093946123394806</v>
      </c>
      <c r="T112" s="110">
        <v>9.4976022657783779E-2</v>
      </c>
      <c r="U112" s="110">
        <v>0.23143767500241383</v>
      </c>
      <c r="V112" s="110">
        <v>0.27450033793569567</v>
      </c>
      <c r="W112" s="110">
        <v>0.18348299056998485</v>
      </c>
      <c r="X112" s="110">
        <v>0.1046635126001738</v>
      </c>
      <c r="Y112" s="110">
        <v>1</v>
      </c>
    </row>
    <row r="113" spans="1:25" x14ac:dyDescent="0.25">
      <c r="A113" s="107" t="str">
        <f t="shared" si="38"/>
        <v>LondonFemale65-69</v>
      </c>
      <c r="B113" s="107" t="s">
        <v>177</v>
      </c>
      <c r="C113" s="107" t="s">
        <v>15</v>
      </c>
      <c r="D113" s="107" t="s">
        <v>22</v>
      </c>
      <c r="E113" s="108">
        <v>1186</v>
      </c>
      <c r="F113" s="108">
        <v>973</v>
      </c>
      <c r="G113" s="108">
        <v>2490</v>
      </c>
      <c r="H113" s="108">
        <v>3207</v>
      </c>
      <c r="I113" s="108">
        <v>2508</v>
      </c>
      <c r="J113" s="108">
        <v>1823</v>
      </c>
      <c r="K113" s="108">
        <v>12187</v>
      </c>
      <c r="L113" s="109">
        <v>30.17280417799207</v>
      </c>
      <c r="M113" s="110">
        <v>24.753911016177305</v>
      </c>
      <c r="N113" s="110">
        <v>63.347624286003587</v>
      </c>
      <c r="O113" s="110">
        <v>81.58868718281667</v>
      </c>
      <c r="P113" s="110">
        <v>63.805558919396383</v>
      </c>
      <c r="Q113" s="110">
        <v>46.378602037503832</v>
      </c>
      <c r="R113" s="110">
        <v>310.04718761988983</v>
      </c>
      <c r="S113" s="110">
        <v>9.7316812997456315E-2</v>
      </c>
      <c r="T113" s="110">
        <v>7.9839172889144175E-2</v>
      </c>
      <c r="U113" s="110">
        <v>0.20431607450562075</v>
      </c>
      <c r="V113" s="110">
        <v>0.26314925740543205</v>
      </c>
      <c r="W113" s="110">
        <v>0.20579305817674573</v>
      </c>
      <c r="X113" s="110">
        <v>0.14958562402560105</v>
      </c>
      <c r="Y113" s="110">
        <v>1</v>
      </c>
    </row>
    <row r="114" spans="1:25" x14ac:dyDescent="0.25">
      <c r="A114" s="107" t="str">
        <f t="shared" si="38"/>
        <v>LondonFemale70-74</v>
      </c>
      <c r="B114" s="107" t="s">
        <v>177</v>
      </c>
      <c r="C114" s="107" t="s">
        <v>15</v>
      </c>
      <c r="D114" s="107" t="s">
        <v>23</v>
      </c>
      <c r="E114" s="108">
        <v>1149</v>
      </c>
      <c r="F114" s="108">
        <v>913</v>
      </c>
      <c r="G114" s="108">
        <v>2450</v>
      </c>
      <c r="H114" s="108">
        <v>2991</v>
      </c>
      <c r="I114" s="108">
        <v>2438</v>
      </c>
      <c r="J114" s="108">
        <v>1857</v>
      </c>
      <c r="K114" s="108">
        <v>11798</v>
      </c>
      <c r="L114" s="109">
        <v>29.231494098240209</v>
      </c>
      <c r="M114" s="110">
        <v>23.227462238201316</v>
      </c>
      <c r="N114" s="110">
        <v>62.329991767352922</v>
      </c>
      <c r="O114" s="110">
        <v>76.093471582103106</v>
      </c>
      <c r="P114" s="110">
        <v>62.024702011757725</v>
      </c>
      <c r="Q114" s="110">
        <v>47.243589678356891</v>
      </c>
      <c r="R114" s="110">
        <v>300.15071137601217</v>
      </c>
      <c r="S114" s="110">
        <v>9.7389388031869806E-2</v>
      </c>
      <c r="T114" s="110">
        <v>7.7385997626716399E-2</v>
      </c>
      <c r="U114" s="110">
        <v>0.20766231564671978</v>
      </c>
      <c r="V114" s="110">
        <v>0.25351754534666893</v>
      </c>
      <c r="W114" s="110">
        <v>0.20664519410069501</v>
      </c>
      <c r="X114" s="110">
        <v>0.15739955924733007</v>
      </c>
      <c r="Y114" s="110">
        <v>1</v>
      </c>
    </row>
    <row r="115" spans="1:25" x14ac:dyDescent="0.25">
      <c r="A115" s="107" t="str">
        <f t="shared" si="38"/>
        <v>LondonFemale75+</v>
      </c>
      <c r="B115" s="107" t="s">
        <v>177</v>
      </c>
      <c r="C115" s="107" t="s">
        <v>15</v>
      </c>
      <c r="D115" s="107" t="s">
        <v>24</v>
      </c>
      <c r="E115" s="108">
        <v>2791</v>
      </c>
      <c r="F115" s="108">
        <v>2098</v>
      </c>
      <c r="G115" s="108">
        <v>4930</v>
      </c>
      <c r="H115" s="108">
        <v>6631</v>
      </c>
      <c r="I115" s="108">
        <v>5703</v>
      </c>
      <c r="J115" s="108">
        <v>4908</v>
      </c>
      <c r="K115" s="108">
        <v>27061</v>
      </c>
      <c r="L115" s="109">
        <v>71.005308988849805</v>
      </c>
      <c r="M115" s="110">
        <v>53.374825603227116</v>
      </c>
      <c r="N115" s="110">
        <v>125.42320792369384</v>
      </c>
      <c r="O115" s="110">
        <v>168.69803077931317</v>
      </c>
      <c r="P115" s="110">
        <v>145.08895634661783</v>
      </c>
      <c r="Q115" s="110">
        <v>124.86351003843598</v>
      </c>
      <c r="R115" s="110">
        <v>688.45383968013778</v>
      </c>
      <c r="S115" s="110">
        <v>0.10313735634307676</v>
      </c>
      <c r="T115" s="110">
        <v>7.7528546616902547E-2</v>
      </c>
      <c r="U115" s="110">
        <v>0.18218099848490446</v>
      </c>
      <c r="V115" s="110">
        <v>0.2450389859946048</v>
      </c>
      <c r="W115" s="110">
        <v>0.21074609216215215</v>
      </c>
      <c r="X115" s="110">
        <v>0.18136802039835925</v>
      </c>
      <c r="Y115" s="110">
        <v>1</v>
      </c>
    </row>
    <row r="116" spans="1:25" x14ac:dyDescent="0.25">
      <c r="A116" s="107" t="str">
        <f t="shared" si="38"/>
        <v>LondonFemaleTotal</v>
      </c>
      <c r="B116" s="107" t="s">
        <v>177</v>
      </c>
      <c r="C116" s="107" t="s">
        <v>15</v>
      </c>
      <c r="D116" s="107" t="s">
        <v>6</v>
      </c>
      <c r="E116" s="108">
        <f>SUM(E109:E115)</f>
        <v>11055</v>
      </c>
      <c r="F116" s="108">
        <f t="shared" ref="F116" si="77">SUM(F109:F115)</f>
        <v>9189</v>
      </c>
      <c r="G116" s="108">
        <f t="shared" ref="G116" si="78">SUM(G109:G115)</f>
        <v>21799</v>
      </c>
      <c r="H116" s="108">
        <f t="shared" ref="H116" si="79">SUM(H109:H115)</f>
        <v>26069</v>
      </c>
      <c r="I116" s="108">
        <f t="shared" ref="I116" si="80">SUM(I109:I115)</f>
        <v>18894</v>
      </c>
      <c r="J116" s="108">
        <f t="shared" ref="J116" si="81">SUM(J109:J115)</f>
        <v>13148</v>
      </c>
      <c r="K116" s="108">
        <f t="shared" ref="K116" si="82">SUM(K109:K115)</f>
        <v>100154</v>
      </c>
      <c r="L116" s="109">
        <v>281.24818734207616</v>
      </c>
      <c r="M116" s="110">
        <v>233.77563034702285</v>
      </c>
      <c r="N116" s="110">
        <v>554.58428185164348</v>
      </c>
      <c r="O116" s="110">
        <v>663.21655321760136</v>
      </c>
      <c r="P116" s="110">
        <v>480.67872018463925</v>
      </c>
      <c r="Q116" s="110">
        <v>334.49580888047194</v>
      </c>
      <c r="R116" s="110">
        <v>2547.9991818234548</v>
      </c>
      <c r="S116" s="110">
        <v>0.11038001477724306</v>
      </c>
      <c r="T116" s="110">
        <v>9.1748706991233497E-2</v>
      </c>
      <c r="U116" s="110">
        <v>0.21765481159015121</v>
      </c>
      <c r="V116" s="110">
        <v>0.26028915470175928</v>
      </c>
      <c r="W116" s="110">
        <v>0.1886494798011063</v>
      </c>
      <c r="X116" s="110">
        <v>0.13127783213850672</v>
      </c>
      <c r="Y116" s="110">
        <v>1</v>
      </c>
    </row>
    <row r="117" spans="1:25" x14ac:dyDescent="0.25">
      <c r="A117" s="107" t="str">
        <f t="shared" si="38"/>
        <v>LondonAll persons0-14</v>
      </c>
      <c r="B117" s="107" t="s">
        <v>177</v>
      </c>
      <c r="C117" s="107" t="s">
        <v>16</v>
      </c>
      <c r="D117" s="107" t="s">
        <v>18</v>
      </c>
      <c r="E117" s="108">
        <f>E101+E109</f>
        <v>205</v>
      </c>
      <c r="F117" s="108">
        <f t="shared" ref="F117:K117" si="83">F101+F109</f>
        <v>142</v>
      </c>
      <c r="G117" s="108">
        <f t="shared" si="83"/>
        <v>392</v>
      </c>
      <c r="H117" s="108">
        <f t="shared" si="83"/>
        <v>456</v>
      </c>
      <c r="I117" s="108">
        <f t="shared" si="83"/>
        <v>180</v>
      </c>
      <c r="J117" s="108">
        <f t="shared" si="83"/>
        <v>0</v>
      </c>
      <c r="K117" s="108">
        <f t="shared" si="83"/>
        <v>1375</v>
      </c>
      <c r="L117" s="109">
        <v>2.6197490484879769</v>
      </c>
      <c r="M117" s="110">
        <v>1.8146554384648423</v>
      </c>
      <c r="N117" s="110">
        <v>5.0094713512550575</v>
      </c>
      <c r="O117" s="110">
        <v>5.8273442249293534</v>
      </c>
      <c r="P117" s="110">
        <v>2.300267457208955</v>
      </c>
      <c r="Q117" s="110">
        <v>0</v>
      </c>
      <c r="R117" s="110">
        <v>17.571487520346185</v>
      </c>
      <c r="S117" s="110">
        <v>0.14909090909090911</v>
      </c>
      <c r="T117" s="110">
        <v>0.10327272727272727</v>
      </c>
      <c r="U117" s="110">
        <v>0.28509090909090906</v>
      </c>
      <c r="V117" s="110">
        <v>0.33163636363636367</v>
      </c>
      <c r="W117" s="110">
        <v>0.13090909090909089</v>
      </c>
      <c r="X117" s="110">
        <v>0</v>
      </c>
      <c r="Y117" s="110">
        <v>1</v>
      </c>
    </row>
    <row r="118" spans="1:25" x14ac:dyDescent="0.25">
      <c r="A118" s="107" t="str">
        <f t="shared" si="38"/>
        <v>LondonAll persons15-24</v>
      </c>
      <c r="B118" s="107" t="s">
        <v>177</v>
      </c>
      <c r="C118" s="107" t="s">
        <v>16</v>
      </c>
      <c r="D118" s="107" t="s">
        <v>19</v>
      </c>
      <c r="E118" s="108">
        <f t="shared" ref="E118:K118" si="84">E102+E110</f>
        <v>216</v>
      </c>
      <c r="F118" s="108">
        <f t="shared" si="84"/>
        <v>183</v>
      </c>
      <c r="G118" s="108">
        <f t="shared" si="84"/>
        <v>385</v>
      </c>
      <c r="H118" s="108">
        <f t="shared" si="84"/>
        <v>414</v>
      </c>
      <c r="I118" s="108">
        <f t="shared" si="84"/>
        <v>413</v>
      </c>
      <c r="J118" s="108">
        <f t="shared" si="84"/>
        <v>364</v>
      </c>
      <c r="K118" s="108">
        <f t="shared" si="84"/>
        <v>1975</v>
      </c>
      <c r="L118" s="109">
        <v>2.7603209486507461</v>
      </c>
      <c r="M118" s="110">
        <v>2.3386052481624375</v>
      </c>
      <c r="N118" s="110">
        <v>4.9200165056969318</v>
      </c>
      <c r="O118" s="110">
        <v>5.2906151515805968</v>
      </c>
      <c r="P118" s="110">
        <v>5.2778358879294363</v>
      </c>
      <c r="Q118" s="110">
        <v>4.651651969022554</v>
      </c>
      <c r="R118" s="110">
        <v>25.239045711042703</v>
      </c>
      <c r="S118" s="110">
        <v>0.10936708860759493</v>
      </c>
      <c r="T118" s="110">
        <v>9.2658227848101252E-2</v>
      </c>
      <c r="U118" s="110">
        <v>0.19493670886075948</v>
      </c>
      <c r="V118" s="110">
        <v>0.20962025316455696</v>
      </c>
      <c r="W118" s="110">
        <v>0.20911392405063292</v>
      </c>
      <c r="X118" s="110">
        <v>0.18430379746835443</v>
      </c>
      <c r="Y118" s="110">
        <v>1</v>
      </c>
    </row>
    <row r="119" spans="1:25" x14ac:dyDescent="0.25">
      <c r="A119" s="107" t="str">
        <f t="shared" si="38"/>
        <v>LondonAll persons25-49</v>
      </c>
      <c r="B119" s="107" t="s">
        <v>177</v>
      </c>
      <c r="C119" s="107" t="s">
        <v>16</v>
      </c>
      <c r="D119" s="107" t="s">
        <v>20</v>
      </c>
      <c r="E119" s="108">
        <f t="shared" ref="E119:K119" si="85">E103+E111</f>
        <v>3510</v>
      </c>
      <c r="F119" s="108">
        <f t="shared" si="85"/>
        <v>3124</v>
      </c>
      <c r="G119" s="108">
        <f t="shared" si="85"/>
        <v>6814</v>
      </c>
      <c r="H119" s="108">
        <f t="shared" si="85"/>
        <v>6937</v>
      </c>
      <c r="I119" s="108">
        <f t="shared" si="85"/>
        <v>4040</v>
      </c>
      <c r="J119" s="108">
        <f t="shared" si="85"/>
        <v>2287</v>
      </c>
      <c r="K119" s="108">
        <f t="shared" si="85"/>
        <v>26712</v>
      </c>
      <c r="L119" s="109">
        <v>44.855215415574627</v>
      </c>
      <c r="M119" s="110">
        <v>39.92241964622653</v>
      </c>
      <c r="N119" s="110">
        <v>87.077902519010109</v>
      </c>
      <c r="O119" s="110">
        <v>88.649751948102903</v>
      </c>
      <c r="P119" s="110">
        <v>51.628225150689879</v>
      </c>
      <c r="Q119" s="110">
        <v>29.226175970204892</v>
      </c>
      <c r="R119" s="110">
        <v>341.35969064980895</v>
      </c>
      <c r="S119" s="110">
        <v>0.13140161725067384</v>
      </c>
      <c r="T119" s="110">
        <v>0.11695118298891882</v>
      </c>
      <c r="U119" s="110">
        <v>0.2550913447139862</v>
      </c>
      <c r="V119" s="110">
        <v>0.25969601677148846</v>
      </c>
      <c r="W119" s="110">
        <v>0.1512428870919437</v>
      </c>
      <c r="X119" s="110">
        <v>8.5616951182988912E-2</v>
      </c>
      <c r="Y119" s="110">
        <v>1</v>
      </c>
    </row>
    <row r="120" spans="1:25" x14ac:dyDescent="0.25">
      <c r="A120" s="107" t="str">
        <f t="shared" si="38"/>
        <v>LondonAll persons50-64</v>
      </c>
      <c r="B120" s="107" t="s">
        <v>177</v>
      </c>
      <c r="C120" s="107" t="s">
        <v>16</v>
      </c>
      <c r="D120" s="107" t="s">
        <v>21</v>
      </c>
      <c r="E120" s="108">
        <f t="shared" ref="E120:K120" si="86">E104+E112</f>
        <v>6475</v>
      </c>
      <c r="F120" s="108">
        <f t="shared" si="86"/>
        <v>5277</v>
      </c>
      <c r="G120" s="108">
        <f t="shared" si="86"/>
        <v>11944</v>
      </c>
      <c r="H120" s="108">
        <f t="shared" si="86"/>
        <v>12382</v>
      </c>
      <c r="I120" s="108">
        <f t="shared" si="86"/>
        <v>7710</v>
      </c>
      <c r="J120" s="108">
        <f t="shared" si="86"/>
        <v>4570</v>
      </c>
      <c r="K120" s="108">
        <f t="shared" si="86"/>
        <v>48358</v>
      </c>
      <c r="L120" s="109">
        <v>82.745732141266586</v>
      </c>
      <c r="M120" s="110">
        <v>67.436174287175874</v>
      </c>
      <c r="N120" s="110">
        <v>152.63552504946534</v>
      </c>
      <c r="O120" s="110">
        <v>158.23284252867379</v>
      </c>
      <c r="P120" s="110">
        <v>98.528122750450251</v>
      </c>
      <c r="Q120" s="110">
        <v>58.401234885805138</v>
      </c>
      <c r="R120" s="110">
        <v>617.97963164283692</v>
      </c>
      <c r="S120" s="110">
        <v>0.13389718350634849</v>
      </c>
      <c r="T120" s="110">
        <v>0.10912361966996155</v>
      </c>
      <c r="U120" s="110">
        <v>0.24699119070267592</v>
      </c>
      <c r="V120" s="110">
        <v>0.25604863724719801</v>
      </c>
      <c r="W120" s="110">
        <v>0.15943587410562887</v>
      </c>
      <c r="X120" s="110">
        <v>9.4503494768187271E-2</v>
      </c>
      <c r="Y120" s="110">
        <v>1</v>
      </c>
    </row>
    <row r="121" spans="1:25" x14ac:dyDescent="0.25">
      <c r="A121" s="107" t="str">
        <f t="shared" si="38"/>
        <v>LondonAll persons65-69</v>
      </c>
      <c r="B121" s="107" t="s">
        <v>177</v>
      </c>
      <c r="C121" s="107" t="s">
        <v>16</v>
      </c>
      <c r="D121" s="107" t="s">
        <v>22</v>
      </c>
      <c r="E121" s="108">
        <f t="shared" ref="E121:K121" si="87">E105+E113</f>
        <v>2756</v>
      </c>
      <c r="F121" s="108">
        <f t="shared" si="87"/>
        <v>2237</v>
      </c>
      <c r="G121" s="108">
        <f t="shared" si="87"/>
        <v>5297</v>
      </c>
      <c r="H121" s="108">
        <f t="shared" si="87"/>
        <v>5750</v>
      </c>
      <c r="I121" s="108">
        <f t="shared" si="87"/>
        <v>3689</v>
      </c>
      <c r="J121" s="108">
        <f t="shared" si="87"/>
        <v>2355</v>
      </c>
      <c r="K121" s="108">
        <f t="shared" si="87"/>
        <v>22084</v>
      </c>
      <c r="L121" s="109">
        <v>35.219650622599339</v>
      </c>
      <c r="M121" s="110">
        <v>28.587212787646848</v>
      </c>
      <c r="N121" s="110">
        <v>67.691759560199088</v>
      </c>
      <c r="O121" s="110">
        <v>73.480765994174959</v>
      </c>
      <c r="P121" s="110">
        <v>47.142703609132418</v>
      </c>
      <c r="Q121" s="110">
        <v>30.095165898483831</v>
      </c>
      <c r="R121" s="110">
        <v>282.21725847223649</v>
      </c>
      <c r="S121" s="110">
        <v>0.12479623256656402</v>
      </c>
      <c r="T121" s="110">
        <v>0.10129505524361528</v>
      </c>
      <c r="U121" s="110">
        <v>0.23985690998007606</v>
      </c>
      <c r="V121" s="110">
        <v>0.26036949827929723</v>
      </c>
      <c r="W121" s="110">
        <v>0.16704401376562214</v>
      </c>
      <c r="X121" s="110">
        <v>0.10663829016482521</v>
      </c>
      <c r="Y121" s="110">
        <v>1</v>
      </c>
    </row>
    <row r="122" spans="1:25" x14ac:dyDescent="0.25">
      <c r="A122" s="107" t="str">
        <f t="shared" si="38"/>
        <v>LondonAll persons70-74</v>
      </c>
      <c r="B122" s="107" t="s">
        <v>177</v>
      </c>
      <c r="C122" s="107" t="s">
        <v>16</v>
      </c>
      <c r="D122" s="107" t="s">
        <v>23</v>
      </c>
      <c r="E122" s="108">
        <f t="shared" ref="E122:K122" si="88">E106+E114</f>
        <v>2823</v>
      </c>
      <c r="F122" s="108">
        <f t="shared" si="88"/>
        <v>2288</v>
      </c>
      <c r="G122" s="108">
        <f t="shared" si="88"/>
        <v>5567</v>
      </c>
      <c r="H122" s="108">
        <f t="shared" si="88"/>
        <v>6350</v>
      </c>
      <c r="I122" s="108">
        <f t="shared" si="88"/>
        <v>4016</v>
      </c>
      <c r="J122" s="108">
        <f t="shared" si="88"/>
        <v>2566</v>
      </c>
      <c r="K122" s="108">
        <f t="shared" si="88"/>
        <v>23610</v>
      </c>
      <c r="L122" s="109">
        <v>36.075861287227113</v>
      </c>
      <c r="M122" s="110">
        <v>29.238955233856053</v>
      </c>
      <c r="N122" s="110">
        <v>71.142160746012522</v>
      </c>
      <c r="O122" s="110">
        <v>81.14832418487147</v>
      </c>
      <c r="P122" s="110">
        <v>51.321522823062018</v>
      </c>
      <c r="Q122" s="110">
        <v>32.791590528878771</v>
      </c>
      <c r="R122" s="110">
        <v>301.71841480390793</v>
      </c>
      <c r="S122" s="110">
        <v>0.11956797966963152</v>
      </c>
      <c r="T122" s="110">
        <v>9.6908089792460836E-2</v>
      </c>
      <c r="U122" s="110">
        <v>0.23578991952562475</v>
      </c>
      <c r="V122" s="110">
        <v>0.26895383312155868</v>
      </c>
      <c r="W122" s="110">
        <v>0.17009741634900466</v>
      </c>
      <c r="X122" s="110">
        <v>0.10868276154171962</v>
      </c>
      <c r="Y122" s="110">
        <v>1</v>
      </c>
    </row>
    <row r="123" spans="1:25" x14ac:dyDescent="0.25">
      <c r="A123" s="107" t="str">
        <f t="shared" si="38"/>
        <v>LondonAll persons75+</v>
      </c>
      <c r="B123" s="107" t="s">
        <v>177</v>
      </c>
      <c r="C123" s="107" t="s">
        <v>16</v>
      </c>
      <c r="D123" s="107" t="s">
        <v>24</v>
      </c>
      <c r="E123" s="108">
        <f t="shared" ref="E123:K123" si="89">E107+E115</f>
        <v>5680</v>
      </c>
      <c r="F123" s="108">
        <f t="shared" si="89"/>
        <v>4485</v>
      </c>
      <c r="G123" s="108">
        <f t="shared" si="89"/>
        <v>10718</v>
      </c>
      <c r="H123" s="108">
        <f t="shared" si="89"/>
        <v>14558</v>
      </c>
      <c r="I123" s="108">
        <f t="shared" si="89"/>
        <v>10994</v>
      </c>
      <c r="J123" s="108">
        <f t="shared" si="89"/>
        <v>7913</v>
      </c>
      <c r="K123" s="108">
        <f t="shared" si="89"/>
        <v>54348</v>
      </c>
      <c r="L123" s="109">
        <v>72.586217538593701</v>
      </c>
      <c r="M123" s="110">
        <v>57.314997475456465</v>
      </c>
      <c r="N123" s="110">
        <v>136.96814781314211</v>
      </c>
      <c r="O123" s="110">
        <v>186.04052023359984</v>
      </c>
      <c r="P123" s="110">
        <v>140.49522458086253</v>
      </c>
      <c r="Q123" s="110">
        <v>101.1223132716359</v>
      </c>
      <c r="R123" s="110">
        <v>694.52742091329048</v>
      </c>
      <c r="S123" s="110">
        <v>0.10451166556267021</v>
      </c>
      <c r="T123" s="110">
        <v>8.252373592404505E-2</v>
      </c>
      <c r="U123" s="110">
        <v>0.19721056892617944</v>
      </c>
      <c r="V123" s="110">
        <v>0.267866342827703</v>
      </c>
      <c r="W123" s="110">
        <v>0.20228895267535146</v>
      </c>
      <c r="X123" s="110">
        <v>0.14559873408405094</v>
      </c>
      <c r="Y123" s="110">
        <v>1</v>
      </c>
    </row>
    <row r="124" spans="1:25" x14ac:dyDescent="0.25">
      <c r="A124" s="107" t="str">
        <f t="shared" si="38"/>
        <v>LondonAll personsTotal</v>
      </c>
      <c r="B124" s="107" t="s">
        <v>177</v>
      </c>
      <c r="C124" s="107" t="s">
        <v>16</v>
      </c>
      <c r="D124" s="107" t="s">
        <v>6</v>
      </c>
      <c r="E124" s="108">
        <f>SUM(E117:E123)</f>
        <v>21665</v>
      </c>
      <c r="F124" s="108">
        <f t="shared" ref="F124" si="90">SUM(F117:F123)</f>
        <v>17736</v>
      </c>
      <c r="G124" s="108">
        <f t="shared" ref="G124" si="91">SUM(G117:G123)</f>
        <v>41117</v>
      </c>
      <c r="H124" s="108">
        <f t="shared" ref="H124" si="92">SUM(H117:H123)</f>
        <v>46847</v>
      </c>
      <c r="I124" s="108">
        <f t="shared" ref="I124" si="93">SUM(I117:I123)</f>
        <v>31042</v>
      </c>
      <c r="J124" s="108">
        <f t="shared" ref="J124" si="94">SUM(J117:J123)</f>
        <v>20055</v>
      </c>
      <c r="K124" s="108">
        <f t="shared" ref="K124" si="95">SUM(K117:K123)</f>
        <v>178462</v>
      </c>
      <c r="L124" s="109">
        <v>276.86274700240006</v>
      </c>
      <c r="M124" s="110">
        <v>226.65302011698904</v>
      </c>
      <c r="N124" s="110">
        <v>525.44498354478117</v>
      </c>
      <c r="O124" s="110">
        <v>598.67016426593295</v>
      </c>
      <c r="P124" s="110">
        <v>396.69390225933546</v>
      </c>
      <c r="Q124" s="110">
        <v>256.28813252403108</v>
      </c>
      <c r="R124" s="110">
        <v>2280.6129497134698</v>
      </c>
      <c r="S124" s="110">
        <v>0.12139839293519067</v>
      </c>
      <c r="T124" s="110">
        <v>9.9382501596978617E-2</v>
      </c>
      <c r="U124" s="110">
        <v>0.23039638690589592</v>
      </c>
      <c r="V124" s="110">
        <v>0.26250406248949359</v>
      </c>
      <c r="W124" s="110">
        <v>0.17394179152984948</v>
      </c>
      <c r="X124" s="110">
        <v>0.1123768645425917</v>
      </c>
      <c r="Y124" s="110">
        <v>1</v>
      </c>
    </row>
    <row r="125" spans="1:25" x14ac:dyDescent="0.25">
      <c r="A125" s="107" t="str">
        <f t="shared" si="38"/>
        <v>North East Cumbria and North YorkshireMale0-14</v>
      </c>
      <c r="B125" s="107" t="s">
        <v>178</v>
      </c>
      <c r="C125" s="107" t="s">
        <v>14</v>
      </c>
      <c r="D125" s="107" t="s">
        <v>18</v>
      </c>
      <c r="E125" s="108">
        <v>44</v>
      </c>
      <c r="F125" s="108">
        <v>29</v>
      </c>
      <c r="G125" s="108">
        <v>75</v>
      </c>
      <c r="H125" s="108">
        <v>94</v>
      </c>
      <c r="I125" s="108">
        <v>15</v>
      </c>
      <c r="J125" s="108">
        <v>0</v>
      </c>
      <c r="K125" s="108">
        <v>257</v>
      </c>
      <c r="L125" s="109">
        <v>2.9179460312618128</v>
      </c>
      <c r="M125" s="110">
        <v>1.9231917024225584</v>
      </c>
      <c r="N125" s="110">
        <v>4.9737716441962716</v>
      </c>
      <c r="O125" s="110">
        <v>6.2337937940593271</v>
      </c>
      <c r="P125" s="110">
        <v>0.9947543288392543</v>
      </c>
      <c r="Q125" s="110">
        <v>0</v>
      </c>
      <c r="R125" s="110">
        <v>17.043457500779223</v>
      </c>
      <c r="S125" s="110">
        <v>0.17120622568093388</v>
      </c>
      <c r="T125" s="110">
        <v>0.11284046692607005</v>
      </c>
      <c r="U125" s="110">
        <v>0.29182879377431908</v>
      </c>
      <c r="V125" s="110">
        <v>0.36575875486381326</v>
      </c>
      <c r="W125" s="110">
        <v>5.8365758754863814E-2</v>
      </c>
      <c r="X125" s="110">
        <v>0</v>
      </c>
      <c r="Y125" s="110">
        <v>1</v>
      </c>
    </row>
    <row r="126" spans="1:25" x14ac:dyDescent="0.25">
      <c r="A126" s="107" t="str">
        <f t="shared" si="38"/>
        <v>North East Cumbria and North YorkshireMale15-24</v>
      </c>
      <c r="B126" s="107" t="s">
        <v>178</v>
      </c>
      <c r="C126" s="107" t="s">
        <v>14</v>
      </c>
      <c r="D126" s="107" t="s">
        <v>19</v>
      </c>
      <c r="E126" s="108">
        <v>37</v>
      </c>
      <c r="F126" s="108">
        <v>41</v>
      </c>
      <c r="G126" s="108">
        <v>110</v>
      </c>
      <c r="H126" s="108">
        <v>131</v>
      </c>
      <c r="I126" s="108">
        <v>100</v>
      </c>
      <c r="J126" s="108">
        <v>88</v>
      </c>
      <c r="K126" s="108">
        <v>507</v>
      </c>
      <c r="L126" s="109">
        <v>2.4537273444701606</v>
      </c>
      <c r="M126" s="110">
        <v>2.7189951654939617</v>
      </c>
      <c r="N126" s="110">
        <v>7.2948650781545314</v>
      </c>
      <c r="O126" s="110">
        <v>8.6875211385294886</v>
      </c>
      <c r="P126" s="110">
        <v>6.6316955255950285</v>
      </c>
      <c r="Q126" s="110">
        <v>5.8358920625236257</v>
      </c>
      <c r="R126" s="110">
        <v>33.622696314766799</v>
      </c>
      <c r="S126" s="110">
        <v>7.2978303747534515E-2</v>
      </c>
      <c r="T126" s="110">
        <v>8.0867850098619326E-2</v>
      </c>
      <c r="U126" s="110">
        <v>0.21696252465483232</v>
      </c>
      <c r="V126" s="110">
        <v>0.2583826429980276</v>
      </c>
      <c r="W126" s="110">
        <v>0.1972386587771203</v>
      </c>
      <c r="X126" s="110">
        <v>0.17357001972386588</v>
      </c>
      <c r="Y126" s="110">
        <v>1</v>
      </c>
    </row>
    <row r="127" spans="1:25" x14ac:dyDescent="0.25">
      <c r="A127" s="107" t="str">
        <f t="shared" si="38"/>
        <v>North East Cumbria and North YorkshireMale25-49</v>
      </c>
      <c r="B127" s="107" t="s">
        <v>178</v>
      </c>
      <c r="C127" s="107" t="s">
        <v>14</v>
      </c>
      <c r="D127" s="107" t="s">
        <v>20</v>
      </c>
      <c r="E127" s="108">
        <v>458</v>
      </c>
      <c r="F127" s="108">
        <v>366</v>
      </c>
      <c r="G127" s="108">
        <v>787</v>
      </c>
      <c r="H127" s="108">
        <v>923</v>
      </c>
      <c r="I127" s="108">
        <v>624</v>
      </c>
      <c r="J127" s="108">
        <v>338</v>
      </c>
      <c r="K127" s="108">
        <v>3496</v>
      </c>
      <c r="L127" s="109">
        <v>30.373165507225231</v>
      </c>
      <c r="M127" s="110">
        <v>24.272005623677806</v>
      </c>
      <c r="N127" s="110">
        <v>52.191443786432878</v>
      </c>
      <c r="O127" s="110">
        <v>61.210549701242115</v>
      </c>
      <c r="P127" s="110">
        <v>41.381780079712982</v>
      </c>
      <c r="Q127" s="110">
        <v>22.415130876511199</v>
      </c>
      <c r="R127" s="110">
        <v>231.84407557480222</v>
      </c>
      <c r="S127" s="110">
        <v>0.13100686498855835</v>
      </c>
      <c r="T127" s="110">
        <v>0.10469107551487414</v>
      </c>
      <c r="U127" s="110">
        <v>0.22511441647597252</v>
      </c>
      <c r="V127" s="110">
        <v>0.26401601830663612</v>
      </c>
      <c r="W127" s="110">
        <v>0.17848970251716248</v>
      </c>
      <c r="X127" s="110">
        <v>9.6681922196796347E-2</v>
      </c>
      <c r="Y127" s="110">
        <v>1</v>
      </c>
    </row>
    <row r="128" spans="1:25" x14ac:dyDescent="0.25">
      <c r="A128" s="107" t="str">
        <f t="shared" si="38"/>
        <v>North East Cumbria and North YorkshireMale50-64</v>
      </c>
      <c r="B128" s="107" t="s">
        <v>178</v>
      </c>
      <c r="C128" s="107" t="s">
        <v>14</v>
      </c>
      <c r="D128" s="107" t="s">
        <v>21</v>
      </c>
      <c r="E128" s="108">
        <v>1590</v>
      </c>
      <c r="F128" s="108">
        <v>1167</v>
      </c>
      <c r="G128" s="108">
        <v>2354</v>
      </c>
      <c r="H128" s="108">
        <v>2097</v>
      </c>
      <c r="I128" s="108">
        <v>905</v>
      </c>
      <c r="J128" s="108">
        <v>438</v>
      </c>
      <c r="K128" s="108">
        <v>8551</v>
      </c>
      <c r="L128" s="109">
        <v>105.44395885696096</v>
      </c>
      <c r="M128" s="110">
        <v>77.391886783693991</v>
      </c>
      <c r="N128" s="110">
        <v>156.11011267250697</v>
      </c>
      <c r="O128" s="110">
        <v>139.06665517172775</v>
      </c>
      <c r="P128" s="110">
        <v>60.01684450663501</v>
      </c>
      <c r="Q128" s="110">
        <v>29.046826402106227</v>
      </c>
      <c r="R128" s="110">
        <v>567.07628439363089</v>
      </c>
      <c r="S128" s="110">
        <v>0.18594316454215884</v>
      </c>
      <c r="T128" s="110">
        <v>0.1364752660507543</v>
      </c>
      <c r="U128" s="110">
        <v>0.27528943983159865</v>
      </c>
      <c r="V128" s="110">
        <v>0.24523447549994151</v>
      </c>
      <c r="W128" s="110">
        <v>0.10583557478657467</v>
      </c>
      <c r="X128" s="110">
        <v>5.1222079288972051E-2</v>
      </c>
      <c r="Y128" s="110">
        <v>1</v>
      </c>
    </row>
    <row r="129" spans="1:25" x14ac:dyDescent="0.25">
      <c r="A129" s="107" t="str">
        <f t="shared" si="38"/>
        <v>North East Cumbria and North YorkshireMale65-69</v>
      </c>
      <c r="B129" s="107" t="s">
        <v>178</v>
      </c>
      <c r="C129" s="107" t="s">
        <v>14</v>
      </c>
      <c r="D129" s="107" t="s">
        <v>22</v>
      </c>
      <c r="E129" s="108">
        <v>959</v>
      </c>
      <c r="F129" s="108">
        <v>729</v>
      </c>
      <c r="G129" s="108">
        <v>1515</v>
      </c>
      <c r="H129" s="108">
        <v>1360</v>
      </c>
      <c r="I129" s="108">
        <v>524</v>
      </c>
      <c r="J129" s="108">
        <v>227</v>
      </c>
      <c r="K129" s="108">
        <v>5314</v>
      </c>
      <c r="L129" s="109">
        <v>63.597960090456326</v>
      </c>
      <c r="M129" s="110">
        <v>48.345060381587757</v>
      </c>
      <c r="N129" s="110">
        <v>100.47018721276469</v>
      </c>
      <c r="O129" s="110">
        <v>90.191059148092393</v>
      </c>
      <c r="P129" s="110">
        <v>34.750084554117954</v>
      </c>
      <c r="Q129" s="110">
        <v>15.053948843100715</v>
      </c>
      <c r="R129" s="110">
        <v>352.40830023011983</v>
      </c>
      <c r="S129" s="110">
        <v>0.18046669175762137</v>
      </c>
      <c r="T129" s="110">
        <v>0.13718479488144522</v>
      </c>
      <c r="U129" s="110">
        <v>0.28509597290176891</v>
      </c>
      <c r="V129" s="110">
        <v>0.25592773805043284</v>
      </c>
      <c r="W129" s="110">
        <v>9.8607452013549118E-2</v>
      </c>
      <c r="X129" s="110">
        <v>4.2717350395182534E-2</v>
      </c>
      <c r="Y129" s="110">
        <v>1</v>
      </c>
    </row>
    <row r="130" spans="1:25" x14ac:dyDescent="0.25">
      <c r="A130" s="107" t="str">
        <f t="shared" si="38"/>
        <v>North East Cumbria and North YorkshireMale70-74</v>
      </c>
      <c r="B130" s="107" t="s">
        <v>178</v>
      </c>
      <c r="C130" s="107" t="s">
        <v>14</v>
      </c>
      <c r="D130" s="107" t="s">
        <v>23</v>
      </c>
      <c r="E130" s="108">
        <v>976</v>
      </c>
      <c r="F130" s="108">
        <v>742</v>
      </c>
      <c r="G130" s="108">
        <v>1656</v>
      </c>
      <c r="H130" s="108">
        <v>1804</v>
      </c>
      <c r="I130" s="108">
        <v>756</v>
      </c>
      <c r="J130" s="108">
        <v>264</v>
      </c>
      <c r="K130" s="108">
        <v>6198</v>
      </c>
      <c r="L130" s="109">
        <v>64.725348329807488</v>
      </c>
      <c r="M130" s="110">
        <v>49.207180799915115</v>
      </c>
      <c r="N130" s="110">
        <v>109.82087790385368</v>
      </c>
      <c r="O130" s="110">
        <v>119.63578728173432</v>
      </c>
      <c r="P130" s="110">
        <v>50.135618173498422</v>
      </c>
      <c r="Q130" s="110">
        <v>17.507676187570876</v>
      </c>
      <c r="R130" s="110">
        <v>411.0324886763799</v>
      </c>
      <c r="S130" s="110">
        <v>0.1574701516618264</v>
      </c>
      <c r="T130" s="110">
        <v>0.11971603743142949</v>
      </c>
      <c r="U130" s="110">
        <v>0.26718296224588578</v>
      </c>
      <c r="V130" s="110">
        <v>0.29106163278476926</v>
      </c>
      <c r="W130" s="110">
        <v>0.12197483059051308</v>
      </c>
      <c r="X130" s="110">
        <v>4.2594385285575992E-2</v>
      </c>
      <c r="Y130" s="110">
        <v>1</v>
      </c>
    </row>
    <row r="131" spans="1:25" x14ac:dyDescent="0.25">
      <c r="A131" s="107" t="str">
        <f t="shared" si="38"/>
        <v>North East Cumbria and North YorkshireMale75+</v>
      </c>
      <c r="B131" s="107" t="s">
        <v>178</v>
      </c>
      <c r="C131" s="107" t="s">
        <v>14</v>
      </c>
      <c r="D131" s="107" t="s">
        <v>24</v>
      </c>
      <c r="E131" s="108">
        <v>1931</v>
      </c>
      <c r="F131" s="108">
        <v>1376</v>
      </c>
      <c r="G131" s="108">
        <v>3348</v>
      </c>
      <c r="H131" s="108">
        <v>4333</v>
      </c>
      <c r="I131" s="108">
        <v>2476</v>
      </c>
      <c r="J131" s="108">
        <v>1088</v>
      </c>
      <c r="K131" s="108">
        <v>14552</v>
      </c>
      <c r="L131" s="109">
        <v>128.05804059924</v>
      </c>
      <c r="M131" s="110">
        <v>91.252130432187599</v>
      </c>
      <c r="N131" s="110">
        <v>222.02916619692158</v>
      </c>
      <c r="O131" s="110">
        <v>287.35136712403261</v>
      </c>
      <c r="P131" s="110">
        <v>164.20078121373291</v>
      </c>
      <c r="Q131" s="110">
        <v>72.152847318473917</v>
      </c>
      <c r="R131" s="110">
        <v>965.04433288458858</v>
      </c>
      <c r="S131" s="110">
        <v>0.13269653655854866</v>
      </c>
      <c r="T131" s="110">
        <v>9.4557449147883457E-2</v>
      </c>
      <c r="U131" s="110">
        <v>0.23007146783947224</v>
      </c>
      <c r="V131" s="110">
        <v>0.29775975810885102</v>
      </c>
      <c r="W131" s="110">
        <v>0.17014843320505771</v>
      </c>
      <c r="X131" s="110">
        <v>7.4766355140186924E-2</v>
      </c>
      <c r="Y131" s="110">
        <v>1</v>
      </c>
    </row>
    <row r="132" spans="1:25" x14ac:dyDescent="0.25">
      <c r="A132" s="107" t="str">
        <f t="shared" si="38"/>
        <v>North East Cumbria and North YorkshireMaleTotal</v>
      </c>
      <c r="B132" s="107" t="s">
        <v>178</v>
      </c>
      <c r="C132" s="107" t="s">
        <v>14</v>
      </c>
      <c r="D132" s="107" t="s">
        <v>6</v>
      </c>
      <c r="E132" s="108">
        <f>SUM(E125:E131)</f>
        <v>5995</v>
      </c>
      <c r="F132" s="108">
        <f t="shared" ref="F132" si="96">SUM(F125:F131)</f>
        <v>4450</v>
      </c>
      <c r="G132" s="108">
        <f t="shared" ref="G132" si="97">SUM(G125:G131)</f>
        <v>9845</v>
      </c>
      <c r="H132" s="108">
        <f t="shared" ref="H132" si="98">SUM(H125:H131)</f>
        <v>10742</v>
      </c>
      <c r="I132" s="108">
        <f t="shared" ref="I132" si="99">SUM(I125:I131)</f>
        <v>5400</v>
      </c>
      <c r="J132" s="108">
        <f t="shared" ref="J132" si="100">SUM(J125:J131)</f>
        <v>2443</v>
      </c>
      <c r="K132" s="108">
        <f t="shared" ref="K132" si="101">SUM(K125:K131)</f>
        <v>38875</v>
      </c>
      <c r="L132" s="109">
        <v>397.57014675942196</v>
      </c>
      <c r="M132" s="110">
        <v>295.11045088897879</v>
      </c>
      <c r="N132" s="110">
        <v>652.89042449483054</v>
      </c>
      <c r="O132" s="110">
        <v>712.37673335941804</v>
      </c>
      <c r="P132" s="110">
        <v>358.11155838213153</v>
      </c>
      <c r="Q132" s="110">
        <v>162.01232169028657</v>
      </c>
      <c r="R132" s="110">
        <v>2578.0716355750674</v>
      </c>
      <c r="S132" s="110">
        <v>0.15421221864951767</v>
      </c>
      <c r="T132" s="110">
        <v>0.11446945337620579</v>
      </c>
      <c r="U132" s="110">
        <v>0.25324758842443729</v>
      </c>
      <c r="V132" s="110">
        <v>0.27632154340836018</v>
      </c>
      <c r="W132" s="110">
        <v>0.13890675241157555</v>
      </c>
      <c r="X132" s="110">
        <v>6.2842443729903538E-2</v>
      </c>
      <c r="Y132" s="110">
        <v>1</v>
      </c>
    </row>
    <row r="133" spans="1:25" x14ac:dyDescent="0.25">
      <c r="A133" s="107" t="str">
        <f t="shared" si="38"/>
        <v>North East Cumbria and North YorkshireFemale0-14</v>
      </c>
      <c r="B133" s="107" t="s">
        <v>178</v>
      </c>
      <c r="C133" s="107" t="s">
        <v>15</v>
      </c>
      <c r="D133" s="107" t="s">
        <v>18</v>
      </c>
      <c r="E133" s="108">
        <v>22</v>
      </c>
      <c r="F133" s="108">
        <v>20</v>
      </c>
      <c r="G133" s="108">
        <v>68</v>
      </c>
      <c r="H133" s="108">
        <v>82</v>
      </c>
      <c r="I133" s="108">
        <v>33</v>
      </c>
      <c r="J133" s="108">
        <v>0</v>
      </c>
      <c r="K133" s="108">
        <v>225</v>
      </c>
      <c r="L133" s="109">
        <v>1.4109772749282807</v>
      </c>
      <c r="M133" s="110">
        <v>1.2827066135711642</v>
      </c>
      <c r="N133" s="110">
        <v>4.3612024861419583</v>
      </c>
      <c r="O133" s="110">
        <v>5.2590971156417732</v>
      </c>
      <c r="P133" s="110">
        <v>2.116465912392421</v>
      </c>
      <c r="Q133" s="110">
        <v>0</v>
      </c>
      <c r="R133" s="110">
        <v>14.430449402675597</v>
      </c>
      <c r="S133" s="110">
        <v>9.7777777777777783E-2</v>
      </c>
      <c r="T133" s="110">
        <v>8.8888888888888892E-2</v>
      </c>
      <c r="U133" s="110">
        <v>0.30222222222222223</v>
      </c>
      <c r="V133" s="110">
        <v>0.36444444444444446</v>
      </c>
      <c r="W133" s="110">
        <v>0.14666666666666667</v>
      </c>
      <c r="X133" s="110">
        <v>0</v>
      </c>
      <c r="Y133" s="110">
        <v>1</v>
      </c>
    </row>
    <row r="134" spans="1:25" x14ac:dyDescent="0.25">
      <c r="A134" s="107" t="str">
        <f t="shared" ref="A134:A197" si="102">B134&amp;C134&amp;D134</f>
        <v>North East Cumbria and North YorkshireFemale15-24</v>
      </c>
      <c r="B134" s="107" t="s">
        <v>178</v>
      </c>
      <c r="C134" s="107" t="s">
        <v>15</v>
      </c>
      <c r="D134" s="107" t="s">
        <v>19</v>
      </c>
      <c r="E134" s="108">
        <v>44</v>
      </c>
      <c r="F134" s="108">
        <v>35</v>
      </c>
      <c r="G134" s="108">
        <v>79</v>
      </c>
      <c r="H134" s="108">
        <v>89</v>
      </c>
      <c r="I134" s="108">
        <v>75</v>
      </c>
      <c r="J134" s="108">
        <v>76</v>
      </c>
      <c r="K134" s="108">
        <v>398</v>
      </c>
      <c r="L134" s="109">
        <v>2.8219545498565615</v>
      </c>
      <c r="M134" s="110">
        <v>2.2447365737495373</v>
      </c>
      <c r="N134" s="110">
        <v>5.0666911236060992</v>
      </c>
      <c r="O134" s="110">
        <v>5.7080444303916806</v>
      </c>
      <c r="P134" s="110">
        <v>4.8101498008918657</v>
      </c>
      <c r="Q134" s="110">
        <v>4.8742851315704243</v>
      </c>
      <c r="R134" s="110">
        <v>25.525861610066169</v>
      </c>
      <c r="S134" s="110">
        <v>0.11055276381909548</v>
      </c>
      <c r="T134" s="110">
        <v>8.7939698492462304E-2</v>
      </c>
      <c r="U134" s="110">
        <v>0.19849246231155779</v>
      </c>
      <c r="V134" s="110">
        <v>0.2236180904522613</v>
      </c>
      <c r="W134" s="110">
        <v>0.18844221105527637</v>
      </c>
      <c r="X134" s="110">
        <v>0.19095477386934673</v>
      </c>
      <c r="Y134" s="110">
        <v>1</v>
      </c>
    </row>
    <row r="135" spans="1:25" x14ac:dyDescent="0.25">
      <c r="A135" s="107" t="str">
        <f t="shared" si="102"/>
        <v>North East Cumbria and North YorkshireFemale25-49</v>
      </c>
      <c r="B135" s="107" t="s">
        <v>178</v>
      </c>
      <c r="C135" s="107" t="s">
        <v>15</v>
      </c>
      <c r="D135" s="107" t="s">
        <v>20</v>
      </c>
      <c r="E135" s="108">
        <v>920</v>
      </c>
      <c r="F135" s="108">
        <v>877</v>
      </c>
      <c r="G135" s="108">
        <v>1870</v>
      </c>
      <c r="H135" s="108">
        <v>1840</v>
      </c>
      <c r="I135" s="108">
        <v>958</v>
      </c>
      <c r="J135" s="108">
        <v>406</v>
      </c>
      <c r="K135" s="108">
        <v>6871</v>
      </c>
      <c r="L135" s="109">
        <v>59.004504224273553</v>
      </c>
      <c r="M135" s="110">
        <v>56.24668500509555</v>
      </c>
      <c r="N135" s="110">
        <v>119.93306836890386</v>
      </c>
      <c r="O135" s="110">
        <v>118.00900844854711</v>
      </c>
      <c r="P135" s="110">
        <v>61.441646790058769</v>
      </c>
      <c r="Q135" s="110">
        <v>26.038944255494634</v>
      </c>
      <c r="R135" s="110">
        <v>440.67385709237345</v>
      </c>
      <c r="S135" s="110">
        <v>0.13389608499490613</v>
      </c>
      <c r="T135" s="110">
        <v>0.12763789841362247</v>
      </c>
      <c r="U135" s="110">
        <v>0.27215834667442879</v>
      </c>
      <c r="V135" s="110">
        <v>0.26779216998981226</v>
      </c>
      <c r="W135" s="110">
        <v>0.13942657546208703</v>
      </c>
      <c r="X135" s="110">
        <v>5.9088924465143362E-2</v>
      </c>
      <c r="Y135" s="110">
        <v>1</v>
      </c>
    </row>
    <row r="136" spans="1:25" x14ac:dyDescent="0.25">
      <c r="A136" s="107" t="str">
        <f t="shared" si="102"/>
        <v>North East Cumbria and North YorkshireFemale50-64</v>
      </c>
      <c r="B136" s="107" t="s">
        <v>178</v>
      </c>
      <c r="C136" s="107" t="s">
        <v>15</v>
      </c>
      <c r="D136" s="107" t="s">
        <v>21</v>
      </c>
      <c r="E136" s="108">
        <v>1910</v>
      </c>
      <c r="F136" s="108">
        <v>1571</v>
      </c>
      <c r="G136" s="108">
        <v>3784</v>
      </c>
      <c r="H136" s="108">
        <v>4554</v>
      </c>
      <c r="I136" s="108">
        <v>2755</v>
      </c>
      <c r="J136" s="108">
        <v>1350</v>
      </c>
      <c r="K136" s="108">
        <v>15924</v>
      </c>
      <c r="L136" s="109">
        <v>122.49848159604619</v>
      </c>
      <c r="M136" s="110">
        <v>100.75660449601496</v>
      </c>
      <c r="N136" s="110">
        <v>242.68809128766426</v>
      </c>
      <c r="O136" s="110">
        <v>292.07229591015408</v>
      </c>
      <c r="P136" s="110">
        <v>176.69283601942789</v>
      </c>
      <c r="Q136" s="110">
        <v>86.582696416053579</v>
      </c>
      <c r="R136" s="110">
        <v>1021.2910057253609</v>
      </c>
      <c r="S136" s="110">
        <v>0.11994473750313993</v>
      </c>
      <c r="T136" s="110">
        <v>9.8656116553629755E-2</v>
      </c>
      <c r="U136" s="110">
        <v>0.23762873649836724</v>
      </c>
      <c r="V136" s="110">
        <v>0.28598342125094195</v>
      </c>
      <c r="W136" s="110">
        <v>0.17300929414719921</v>
      </c>
      <c r="X136" s="110">
        <v>8.4777694046721919E-2</v>
      </c>
      <c r="Y136" s="110">
        <v>1</v>
      </c>
    </row>
    <row r="137" spans="1:25" x14ac:dyDescent="0.25">
      <c r="A137" s="107" t="str">
        <f t="shared" si="102"/>
        <v>North East Cumbria and North YorkshireFemale65-69</v>
      </c>
      <c r="B137" s="107" t="s">
        <v>178</v>
      </c>
      <c r="C137" s="107" t="s">
        <v>15</v>
      </c>
      <c r="D137" s="107" t="s">
        <v>22</v>
      </c>
      <c r="E137" s="108">
        <v>848</v>
      </c>
      <c r="F137" s="108">
        <v>592</v>
      </c>
      <c r="G137" s="108">
        <v>1388</v>
      </c>
      <c r="H137" s="108">
        <v>1920</v>
      </c>
      <c r="I137" s="108">
        <v>1236</v>
      </c>
      <c r="J137" s="108">
        <v>769</v>
      </c>
      <c r="K137" s="108">
        <v>6753</v>
      </c>
      <c r="L137" s="109">
        <v>54.386760415417363</v>
      </c>
      <c r="M137" s="110">
        <v>37.968115761706464</v>
      </c>
      <c r="N137" s="110">
        <v>89.019838981838802</v>
      </c>
      <c r="O137" s="110">
        <v>123.13983490283177</v>
      </c>
      <c r="P137" s="110">
        <v>79.271268718697954</v>
      </c>
      <c r="Q137" s="110">
        <v>49.320069291811265</v>
      </c>
      <c r="R137" s="110">
        <v>433.10588807230363</v>
      </c>
      <c r="S137" s="110">
        <v>0.12557381904338813</v>
      </c>
      <c r="T137" s="110">
        <v>8.7664741596327561E-2</v>
      </c>
      <c r="U137" s="110">
        <v>0.2055382792832815</v>
      </c>
      <c r="V137" s="110">
        <v>0.28431808085295424</v>
      </c>
      <c r="W137" s="110">
        <v>0.18302976454908929</v>
      </c>
      <c r="X137" s="110">
        <v>0.11387531467495927</v>
      </c>
      <c r="Y137" s="110">
        <v>1</v>
      </c>
    </row>
    <row r="138" spans="1:25" x14ac:dyDescent="0.25">
      <c r="A138" s="107" t="str">
        <f t="shared" si="102"/>
        <v>North East Cumbria and North YorkshireFemale70-74</v>
      </c>
      <c r="B138" s="107" t="s">
        <v>178</v>
      </c>
      <c r="C138" s="107" t="s">
        <v>15</v>
      </c>
      <c r="D138" s="107" t="s">
        <v>23</v>
      </c>
      <c r="E138" s="108">
        <v>737</v>
      </c>
      <c r="F138" s="108">
        <v>542</v>
      </c>
      <c r="G138" s="108">
        <v>1398</v>
      </c>
      <c r="H138" s="108">
        <v>1841</v>
      </c>
      <c r="I138" s="108">
        <v>1286</v>
      </c>
      <c r="J138" s="108">
        <v>796</v>
      </c>
      <c r="K138" s="108">
        <v>6600</v>
      </c>
      <c r="L138" s="109">
        <v>47.267738710097404</v>
      </c>
      <c r="M138" s="110">
        <v>34.761349227778553</v>
      </c>
      <c r="N138" s="110">
        <v>89.661192288624378</v>
      </c>
      <c r="O138" s="110">
        <v>118.07314377922567</v>
      </c>
      <c r="P138" s="110">
        <v>82.478035252625858</v>
      </c>
      <c r="Q138" s="110">
        <v>51.051723220132338</v>
      </c>
      <c r="R138" s="110">
        <v>423.2931824784842</v>
      </c>
      <c r="S138" s="110">
        <v>0.11166666666666668</v>
      </c>
      <c r="T138" s="110">
        <v>8.2121212121212123E-2</v>
      </c>
      <c r="U138" s="110">
        <v>0.21181818181818182</v>
      </c>
      <c r="V138" s="110">
        <v>0.27893939393939393</v>
      </c>
      <c r="W138" s="110">
        <v>0.19484848484848485</v>
      </c>
      <c r="X138" s="110">
        <v>0.12060606060606061</v>
      </c>
      <c r="Y138" s="110">
        <v>1</v>
      </c>
    </row>
    <row r="139" spans="1:25" x14ac:dyDescent="0.25">
      <c r="A139" s="107" t="str">
        <f t="shared" si="102"/>
        <v>North East Cumbria and North YorkshireFemale75+</v>
      </c>
      <c r="B139" s="107" t="s">
        <v>178</v>
      </c>
      <c r="C139" s="107" t="s">
        <v>15</v>
      </c>
      <c r="D139" s="107" t="s">
        <v>24</v>
      </c>
      <c r="E139" s="108">
        <v>1679</v>
      </c>
      <c r="F139" s="108">
        <v>1181</v>
      </c>
      <c r="G139" s="108">
        <v>2887</v>
      </c>
      <c r="H139" s="108">
        <v>3950</v>
      </c>
      <c r="I139" s="108">
        <v>2741</v>
      </c>
      <c r="J139" s="108">
        <v>2146</v>
      </c>
      <c r="K139" s="108">
        <v>14584</v>
      </c>
      <c r="L139" s="109">
        <v>107.68322020929924</v>
      </c>
      <c r="M139" s="110">
        <v>75.743825531377254</v>
      </c>
      <c r="N139" s="110">
        <v>185.15869966899757</v>
      </c>
      <c r="O139" s="110">
        <v>253.33455618030493</v>
      </c>
      <c r="P139" s="110">
        <v>175.79494138992806</v>
      </c>
      <c r="Q139" s="110">
        <v>137.63441963618592</v>
      </c>
      <c r="R139" s="110">
        <v>935.34966261609293</v>
      </c>
      <c r="S139" s="110">
        <v>0.11512616566099836</v>
      </c>
      <c r="T139" s="110">
        <v>8.0979155238617678E-2</v>
      </c>
      <c r="U139" s="110">
        <v>0.19795666483817884</v>
      </c>
      <c r="V139" s="110">
        <v>0.27084476138233682</v>
      </c>
      <c r="W139" s="110">
        <v>0.1879456939111355</v>
      </c>
      <c r="X139" s="110">
        <v>0.14714755896873286</v>
      </c>
      <c r="Y139" s="110">
        <v>1</v>
      </c>
    </row>
    <row r="140" spans="1:25" x14ac:dyDescent="0.25">
      <c r="A140" s="107" t="str">
        <f t="shared" si="102"/>
        <v>North East Cumbria and North YorkshireFemaleTotal</v>
      </c>
      <c r="B140" s="107" t="s">
        <v>178</v>
      </c>
      <c r="C140" s="107" t="s">
        <v>15</v>
      </c>
      <c r="D140" s="107" t="s">
        <v>6</v>
      </c>
      <c r="E140" s="108">
        <f>SUM(E133:E139)</f>
        <v>6160</v>
      </c>
      <c r="F140" s="108">
        <f t="shared" ref="F140" si="103">SUM(F133:F139)</f>
        <v>4818</v>
      </c>
      <c r="G140" s="108">
        <f t="shared" ref="G140" si="104">SUM(G133:G139)</f>
        <v>11474</v>
      </c>
      <c r="H140" s="108">
        <f t="shared" ref="H140" si="105">SUM(H133:H139)</f>
        <v>14276</v>
      </c>
      <c r="I140" s="108">
        <f t="shared" ref="I140" si="106">SUM(I133:I139)</f>
        <v>9084</v>
      </c>
      <c r="J140" s="108">
        <f t="shared" ref="J140" si="107">SUM(J133:J139)</f>
        <v>5543</v>
      </c>
      <c r="K140" s="108">
        <f t="shared" ref="K140" si="108">SUM(K133:K139)</f>
        <v>51355</v>
      </c>
      <c r="L140" s="109">
        <v>395.0736369799186</v>
      </c>
      <c r="M140" s="110">
        <v>309.00402320929345</v>
      </c>
      <c r="N140" s="110">
        <v>735.88878420577691</v>
      </c>
      <c r="O140" s="110">
        <v>915.59598076709699</v>
      </c>
      <c r="P140" s="110">
        <v>582.60534388402277</v>
      </c>
      <c r="Q140" s="110">
        <v>355.50213795124819</v>
      </c>
      <c r="R140" s="110">
        <v>3293.669906997357</v>
      </c>
      <c r="S140" s="110">
        <v>0.11994937201830397</v>
      </c>
      <c r="T140" s="110">
        <v>9.3817544542887737E-2</v>
      </c>
      <c r="U140" s="110">
        <v>0.22342517768474346</v>
      </c>
      <c r="V140" s="110">
        <v>0.27798656411254991</v>
      </c>
      <c r="W140" s="110">
        <v>0.17688637912569369</v>
      </c>
      <c r="X140" s="110">
        <v>0.10793496251582126</v>
      </c>
      <c r="Y140" s="110">
        <v>1</v>
      </c>
    </row>
    <row r="141" spans="1:25" x14ac:dyDescent="0.25">
      <c r="A141" s="107" t="str">
        <f t="shared" si="102"/>
        <v>North East Cumbria and North YorkshireAll persons0-14</v>
      </c>
      <c r="B141" s="107" t="s">
        <v>178</v>
      </c>
      <c r="C141" s="107" t="s">
        <v>16</v>
      </c>
      <c r="D141" s="107" t="s">
        <v>18</v>
      </c>
      <c r="E141" s="108">
        <f>E125+E133</f>
        <v>66</v>
      </c>
      <c r="F141" s="108">
        <f t="shared" ref="F141:K141" si="109">F125+F133</f>
        <v>49</v>
      </c>
      <c r="G141" s="108">
        <f t="shared" si="109"/>
        <v>143</v>
      </c>
      <c r="H141" s="108">
        <f t="shared" si="109"/>
        <v>176</v>
      </c>
      <c r="I141" s="108">
        <f t="shared" si="109"/>
        <v>48</v>
      </c>
      <c r="J141" s="108">
        <f t="shared" si="109"/>
        <v>0</v>
      </c>
      <c r="K141" s="108">
        <f t="shared" si="109"/>
        <v>482</v>
      </c>
      <c r="L141" s="109">
        <v>2.1518607237490111</v>
      </c>
      <c r="M141" s="110">
        <v>1.5975935676318413</v>
      </c>
      <c r="N141" s="110">
        <v>4.6623649014561899</v>
      </c>
      <c r="O141" s="110">
        <v>5.7382952633306958</v>
      </c>
      <c r="P141" s="110">
        <v>1.5649896172720079</v>
      </c>
      <c r="Q141" s="110">
        <v>0</v>
      </c>
      <c r="R141" s="110">
        <v>15.715104073439747</v>
      </c>
      <c r="S141" s="110">
        <v>0.13692946058091288</v>
      </c>
      <c r="T141" s="110">
        <v>0.10165975103734438</v>
      </c>
      <c r="U141" s="110">
        <v>0.29668049792531115</v>
      </c>
      <c r="V141" s="110">
        <v>0.36514522821576761</v>
      </c>
      <c r="W141" s="110">
        <v>9.9585062240663894E-2</v>
      </c>
      <c r="X141" s="110">
        <v>0</v>
      </c>
      <c r="Y141" s="110">
        <v>1</v>
      </c>
    </row>
    <row r="142" spans="1:25" x14ac:dyDescent="0.25">
      <c r="A142" s="107" t="str">
        <f t="shared" si="102"/>
        <v>North East Cumbria and North YorkshireAll persons15-24</v>
      </c>
      <c r="B142" s="107" t="s">
        <v>178</v>
      </c>
      <c r="C142" s="107" t="s">
        <v>16</v>
      </c>
      <c r="D142" s="107" t="s">
        <v>19</v>
      </c>
      <c r="E142" s="108">
        <f t="shared" ref="E142:K142" si="110">E126+E134</f>
        <v>81</v>
      </c>
      <c r="F142" s="108">
        <f t="shared" si="110"/>
        <v>76</v>
      </c>
      <c r="G142" s="108">
        <f t="shared" si="110"/>
        <v>189</v>
      </c>
      <c r="H142" s="108">
        <f t="shared" si="110"/>
        <v>220</v>
      </c>
      <c r="I142" s="108">
        <f t="shared" si="110"/>
        <v>175</v>
      </c>
      <c r="J142" s="108">
        <f t="shared" si="110"/>
        <v>164</v>
      </c>
      <c r="K142" s="108">
        <f t="shared" si="110"/>
        <v>905</v>
      </c>
      <c r="L142" s="109">
        <v>2.6409199791465134</v>
      </c>
      <c r="M142" s="110">
        <v>2.4779002273473458</v>
      </c>
      <c r="N142" s="110">
        <v>6.1621466180085314</v>
      </c>
      <c r="O142" s="110">
        <v>7.1728690791633696</v>
      </c>
      <c r="P142" s="110">
        <v>5.7056913129708624</v>
      </c>
      <c r="Q142" s="110">
        <v>5.3470478590126937</v>
      </c>
      <c r="R142" s="110">
        <v>29.506575075649316</v>
      </c>
      <c r="S142" s="110">
        <v>8.9502762430939228E-2</v>
      </c>
      <c r="T142" s="110">
        <v>8.397790055248619E-2</v>
      </c>
      <c r="U142" s="110">
        <v>0.20883977900552486</v>
      </c>
      <c r="V142" s="110">
        <v>0.24309392265193369</v>
      </c>
      <c r="W142" s="110">
        <v>0.19337016574585636</v>
      </c>
      <c r="X142" s="110">
        <v>0.18121546961325968</v>
      </c>
      <c r="Y142" s="110">
        <v>1</v>
      </c>
    </row>
    <row r="143" spans="1:25" x14ac:dyDescent="0.25">
      <c r="A143" s="107" t="str">
        <f t="shared" si="102"/>
        <v>North East Cumbria and North YorkshireAll persons25-49</v>
      </c>
      <c r="B143" s="107" t="s">
        <v>178</v>
      </c>
      <c r="C143" s="107" t="s">
        <v>16</v>
      </c>
      <c r="D143" s="107" t="s">
        <v>20</v>
      </c>
      <c r="E143" s="108">
        <f t="shared" ref="E143:K143" si="111">E127+E135</f>
        <v>1378</v>
      </c>
      <c r="F143" s="108">
        <f t="shared" si="111"/>
        <v>1243</v>
      </c>
      <c r="G143" s="108">
        <f t="shared" si="111"/>
        <v>2657</v>
      </c>
      <c r="H143" s="108">
        <f t="shared" si="111"/>
        <v>2763</v>
      </c>
      <c r="I143" s="108">
        <f t="shared" si="111"/>
        <v>1582</v>
      </c>
      <c r="J143" s="108">
        <f t="shared" si="111"/>
        <v>744</v>
      </c>
      <c r="K143" s="108">
        <f t="shared" si="111"/>
        <v>10367</v>
      </c>
      <c r="L143" s="109">
        <v>44.92824359585056</v>
      </c>
      <c r="M143" s="110">
        <v>40.526710297273041</v>
      </c>
      <c r="N143" s="110">
        <v>86.628696106077598</v>
      </c>
      <c r="O143" s="110">
        <v>90.08471484421996</v>
      </c>
      <c r="P143" s="110">
        <v>51.579449469256595</v>
      </c>
      <c r="Q143" s="110">
        <v>24.257339067716124</v>
      </c>
      <c r="R143" s="110">
        <v>338.00515338039389</v>
      </c>
      <c r="S143" s="110">
        <v>0.13292177100414776</v>
      </c>
      <c r="T143" s="110">
        <v>0.11989968168226102</v>
      </c>
      <c r="U143" s="110">
        <v>0.25629400983891187</v>
      </c>
      <c r="V143" s="110">
        <v>0.26651876145461562</v>
      </c>
      <c r="W143" s="110">
        <v>0.15259959486833219</v>
      </c>
      <c r="X143" s="110">
        <v>7.1766181151731459E-2</v>
      </c>
      <c r="Y143" s="110">
        <v>1</v>
      </c>
    </row>
    <row r="144" spans="1:25" x14ac:dyDescent="0.25">
      <c r="A144" s="107" t="str">
        <f t="shared" si="102"/>
        <v>North East Cumbria and North YorkshireAll persons50-64</v>
      </c>
      <c r="B144" s="107" t="s">
        <v>178</v>
      </c>
      <c r="C144" s="107" t="s">
        <v>16</v>
      </c>
      <c r="D144" s="107" t="s">
        <v>21</v>
      </c>
      <c r="E144" s="108">
        <f t="shared" ref="E144:K144" si="112">E128+E136</f>
        <v>3500</v>
      </c>
      <c r="F144" s="108">
        <f t="shared" si="112"/>
        <v>2738</v>
      </c>
      <c r="G144" s="108">
        <f t="shared" si="112"/>
        <v>6138</v>
      </c>
      <c r="H144" s="108">
        <f t="shared" si="112"/>
        <v>6651</v>
      </c>
      <c r="I144" s="108">
        <f t="shared" si="112"/>
        <v>3660</v>
      </c>
      <c r="J144" s="108">
        <f t="shared" si="112"/>
        <v>1788</v>
      </c>
      <c r="K144" s="108">
        <f t="shared" si="112"/>
        <v>24475</v>
      </c>
      <c r="L144" s="109">
        <v>114.11382625941724</v>
      </c>
      <c r="M144" s="110">
        <v>89.269616085224115</v>
      </c>
      <c r="N144" s="110">
        <v>200.12304730865802</v>
      </c>
      <c r="O144" s="110">
        <v>216.84887384325259</v>
      </c>
      <c r="P144" s="110">
        <v>119.3304583169906</v>
      </c>
      <c r="Q144" s="110">
        <v>58.295863243382293</v>
      </c>
      <c r="R144" s="110">
        <v>797.9816850569249</v>
      </c>
      <c r="S144" s="110">
        <v>0.14300306435137894</v>
      </c>
      <c r="T144" s="110">
        <v>0.11186925434116445</v>
      </c>
      <c r="U144" s="110">
        <v>0.25078651685393261</v>
      </c>
      <c r="V144" s="110">
        <v>0.27174668028600613</v>
      </c>
      <c r="W144" s="110">
        <v>0.14954034729315627</v>
      </c>
      <c r="X144" s="110">
        <v>7.3054136874361589E-2</v>
      </c>
      <c r="Y144" s="110">
        <v>1</v>
      </c>
    </row>
    <row r="145" spans="1:25" x14ac:dyDescent="0.25">
      <c r="A145" s="107" t="str">
        <f t="shared" si="102"/>
        <v>North East Cumbria and North YorkshireAll persons65-69</v>
      </c>
      <c r="B145" s="107" t="s">
        <v>178</v>
      </c>
      <c r="C145" s="107" t="s">
        <v>16</v>
      </c>
      <c r="D145" s="107" t="s">
        <v>22</v>
      </c>
      <c r="E145" s="108">
        <f t="shared" ref="E145:K145" si="113">E129+E137</f>
        <v>1807</v>
      </c>
      <c r="F145" s="108">
        <f t="shared" si="113"/>
        <v>1321</v>
      </c>
      <c r="G145" s="108">
        <f t="shared" si="113"/>
        <v>2903</v>
      </c>
      <c r="H145" s="108">
        <f t="shared" si="113"/>
        <v>3280</v>
      </c>
      <c r="I145" s="108">
        <f t="shared" si="113"/>
        <v>1760</v>
      </c>
      <c r="J145" s="108">
        <f t="shared" si="113"/>
        <v>996</v>
      </c>
      <c r="K145" s="108">
        <f t="shared" si="113"/>
        <v>12067</v>
      </c>
      <c r="L145" s="109">
        <v>58.915338300219133</v>
      </c>
      <c r="M145" s="110">
        <v>43.069818425340053</v>
      </c>
      <c r="N145" s="110">
        <v>94.649267894596647</v>
      </c>
      <c r="O145" s="110">
        <v>106.94095718025387</v>
      </c>
      <c r="P145" s="110">
        <v>57.382952633306957</v>
      </c>
      <c r="Q145" s="110">
        <v>32.473534558394164</v>
      </c>
      <c r="R145" s="110">
        <v>393.43186899211082</v>
      </c>
      <c r="S145" s="110">
        <v>0.14974724455125549</v>
      </c>
      <c r="T145" s="110">
        <v>0.10947211402999918</v>
      </c>
      <c r="U145" s="110">
        <v>0.24057346482141378</v>
      </c>
      <c r="V145" s="110">
        <v>0.27181569569901382</v>
      </c>
      <c r="W145" s="110">
        <v>0.14585232452142205</v>
      </c>
      <c r="X145" s="110">
        <v>8.253915637689567E-2</v>
      </c>
      <c r="Y145" s="110">
        <v>1</v>
      </c>
    </row>
    <row r="146" spans="1:25" x14ac:dyDescent="0.25">
      <c r="A146" s="107" t="str">
        <f t="shared" si="102"/>
        <v>North East Cumbria and North YorkshireAll persons70-74</v>
      </c>
      <c r="B146" s="107" t="s">
        <v>178</v>
      </c>
      <c r="C146" s="107" t="s">
        <v>16</v>
      </c>
      <c r="D146" s="107" t="s">
        <v>23</v>
      </c>
      <c r="E146" s="108">
        <f t="shared" ref="E146:K146" si="114">E130+E138</f>
        <v>1713</v>
      </c>
      <c r="F146" s="108">
        <f t="shared" si="114"/>
        <v>1284</v>
      </c>
      <c r="G146" s="108">
        <f t="shared" si="114"/>
        <v>3054</v>
      </c>
      <c r="H146" s="108">
        <f t="shared" si="114"/>
        <v>3645</v>
      </c>
      <c r="I146" s="108">
        <f t="shared" si="114"/>
        <v>2042</v>
      </c>
      <c r="J146" s="108">
        <f t="shared" si="114"/>
        <v>1060</v>
      </c>
      <c r="K146" s="108">
        <f t="shared" si="114"/>
        <v>12798</v>
      </c>
      <c r="L146" s="109">
        <v>55.85056696639478</v>
      </c>
      <c r="M146" s="110">
        <v>41.863472262026214</v>
      </c>
      <c r="N146" s="110">
        <v>99.572464398931501</v>
      </c>
      <c r="O146" s="110">
        <v>118.84139906159309</v>
      </c>
      <c r="P146" s="110">
        <v>66.577266634780003</v>
      </c>
      <c r="Q146" s="110">
        <v>34.560187381423511</v>
      </c>
      <c r="R146" s="110">
        <v>417.26535670514909</v>
      </c>
      <c r="S146" s="110">
        <v>0.13384903891233005</v>
      </c>
      <c r="T146" s="110">
        <v>0.10032817627754338</v>
      </c>
      <c r="U146" s="110">
        <v>0.23863103609939054</v>
      </c>
      <c r="V146" s="110">
        <v>0.2848101265822785</v>
      </c>
      <c r="W146" s="110">
        <v>0.15955618065322708</v>
      </c>
      <c r="X146" s="110">
        <v>8.2825441475230521E-2</v>
      </c>
      <c r="Y146" s="110">
        <v>1</v>
      </c>
    </row>
    <row r="147" spans="1:25" x14ac:dyDescent="0.25">
      <c r="A147" s="107" t="str">
        <f t="shared" si="102"/>
        <v>North East Cumbria and North YorkshireAll persons75+</v>
      </c>
      <c r="B147" s="107" t="s">
        <v>178</v>
      </c>
      <c r="C147" s="107" t="s">
        <v>16</v>
      </c>
      <c r="D147" s="107" t="s">
        <v>24</v>
      </c>
      <c r="E147" s="108">
        <f t="shared" ref="E147:K147" si="115">E131+E139</f>
        <v>3610</v>
      </c>
      <c r="F147" s="108">
        <f t="shared" si="115"/>
        <v>2557</v>
      </c>
      <c r="G147" s="108">
        <f t="shared" si="115"/>
        <v>6235</v>
      </c>
      <c r="H147" s="108">
        <f t="shared" si="115"/>
        <v>8283</v>
      </c>
      <c r="I147" s="108">
        <f t="shared" si="115"/>
        <v>5217</v>
      </c>
      <c r="J147" s="108">
        <f t="shared" si="115"/>
        <v>3234</v>
      </c>
      <c r="K147" s="108">
        <f t="shared" si="115"/>
        <v>29136</v>
      </c>
      <c r="L147" s="109">
        <v>117.70026079899893</v>
      </c>
      <c r="M147" s="110">
        <v>83.368301070094262</v>
      </c>
      <c r="N147" s="110">
        <v>203.28563049356185</v>
      </c>
      <c r="O147" s="110">
        <v>270.05852083050087</v>
      </c>
      <c r="P147" s="110">
        <v>170.09480902725136</v>
      </c>
      <c r="Q147" s="110">
        <v>105.44117546370153</v>
      </c>
      <c r="R147" s="110">
        <v>949.94869768410877</v>
      </c>
      <c r="S147" s="110">
        <v>0.12390170236133992</v>
      </c>
      <c r="T147" s="110">
        <v>8.7760845689181785E-2</v>
      </c>
      <c r="U147" s="110">
        <v>0.21399643053267436</v>
      </c>
      <c r="V147" s="110">
        <v>0.28428747940691929</v>
      </c>
      <c r="W147" s="110">
        <v>0.17905683690280066</v>
      </c>
      <c r="X147" s="110">
        <v>0.11099670510708402</v>
      </c>
      <c r="Y147" s="110">
        <v>1</v>
      </c>
    </row>
    <row r="148" spans="1:25" x14ac:dyDescent="0.25">
      <c r="A148" s="107" t="str">
        <f t="shared" si="102"/>
        <v>North East Cumbria and North YorkshireAll personsTotal</v>
      </c>
      <c r="B148" s="107" t="s">
        <v>178</v>
      </c>
      <c r="C148" s="107" t="s">
        <v>16</v>
      </c>
      <c r="D148" s="107" t="s">
        <v>6</v>
      </c>
      <c r="E148" s="108">
        <f>SUM(E141:E147)</f>
        <v>12155</v>
      </c>
      <c r="F148" s="108">
        <f t="shared" ref="F148" si="116">SUM(F141:F147)</f>
        <v>9268</v>
      </c>
      <c r="G148" s="108">
        <f t="shared" ref="G148" si="117">SUM(G141:G147)</f>
        <v>21319</v>
      </c>
      <c r="H148" s="108">
        <f t="shared" ref="H148" si="118">SUM(H141:H147)</f>
        <v>25018</v>
      </c>
      <c r="I148" s="108">
        <f t="shared" ref="I148" si="119">SUM(I141:I147)</f>
        <v>14484</v>
      </c>
      <c r="J148" s="108">
        <f t="shared" ref="J148" si="120">SUM(J141:J147)</f>
        <v>7986</v>
      </c>
      <c r="K148" s="108">
        <f t="shared" ref="K148" si="121">SUM(K141:K147)</f>
        <v>90230</v>
      </c>
      <c r="L148" s="109">
        <v>396.30101662377615</v>
      </c>
      <c r="M148" s="110">
        <v>302.17341193493684</v>
      </c>
      <c r="N148" s="110">
        <v>695.08361772129035</v>
      </c>
      <c r="O148" s="110">
        <v>815.68563010231446</v>
      </c>
      <c r="P148" s="110">
        <v>472.23561701182837</v>
      </c>
      <c r="Q148" s="110">
        <v>260.37514757363033</v>
      </c>
      <c r="R148" s="110">
        <v>2941.8544409677766</v>
      </c>
      <c r="S148" s="110">
        <v>0.13471129336140972</v>
      </c>
      <c r="T148" s="110">
        <v>0.10271528316524436</v>
      </c>
      <c r="U148" s="110">
        <v>0.23627396652997895</v>
      </c>
      <c r="V148" s="110">
        <v>0.27726920093095425</v>
      </c>
      <c r="W148" s="110">
        <v>0.16052310761387564</v>
      </c>
      <c r="X148" s="110">
        <v>8.8507148398537072E-2</v>
      </c>
      <c r="Y148" s="110">
        <v>1</v>
      </c>
    </row>
    <row r="149" spans="1:25" x14ac:dyDescent="0.25">
      <c r="A149" s="107" t="str">
        <f t="shared" si="102"/>
        <v>South East CoastMale0-14</v>
      </c>
      <c r="B149" s="107" t="s">
        <v>179</v>
      </c>
      <c r="C149" s="107" t="s">
        <v>14</v>
      </c>
      <c r="D149" s="107" t="s">
        <v>18</v>
      </c>
      <c r="E149" s="108">
        <v>45</v>
      </c>
      <c r="F149" s="108">
        <v>53</v>
      </c>
      <c r="G149" s="108">
        <v>113</v>
      </c>
      <c r="H149" s="108">
        <v>131</v>
      </c>
      <c r="I149" s="108">
        <v>66</v>
      </c>
      <c r="J149" s="108">
        <v>0</v>
      </c>
      <c r="K149" s="108">
        <v>408</v>
      </c>
      <c r="L149" s="109">
        <v>2.1074815595363541</v>
      </c>
      <c r="M149" s="110">
        <v>2.4821449478983726</v>
      </c>
      <c r="N149" s="110">
        <v>5.2921203606135112</v>
      </c>
      <c r="O149" s="110">
        <v>6.1351129844280532</v>
      </c>
      <c r="P149" s="110">
        <v>3.0909729539866526</v>
      </c>
      <c r="Q149" s="110">
        <v>0</v>
      </c>
      <c r="R149" s="110">
        <v>19.107832806462945</v>
      </c>
      <c r="S149" s="110">
        <v>0.11029411764705882</v>
      </c>
      <c r="T149" s="110">
        <v>0.12990196078431371</v>
      </c>
      <c r="U149" s="110">
        <v>0.27696078431372545</v>
      </c>
      <c r="V149" s="110">
        <v>0.32107843137254899</v>
      </c>
      <c r="W149" s="110">
        <v>0.16176470588235292</v>
      </c>
      <c r="X149" s="110">
        <v>0</v>
      </c>
      <c r="Y149" s="110">
        <v>1</v>
      </c>
    </row>
    <row r="150" spans="1:25" x14ac:dyDescent="0.25">
      <c r="A150" s="107" t="str">
        <f t="shared" si="102"/>
        <v>South East CoastMale15-24</v>
      </c>
      <c r="B150" s="107" t="s">
        <v>179</v>
      </c>
      <c r="C150" s="107" t="s">
        <v>14</v>
      </c>
      <c r="D150" s="107" t="s">
        <v>19</v>
      </c>
      <c r="E150" s="108">
        <v>61</v>
      </c>
      <c r="F150" s="108">
        <v>59</v>
      </c>
      <c r="G150" s="108">
        <v>131</v>
      </c>
      <c r="H150" s="108">
        <v>126</v>
      </c>
      <c r="I150" s="108">
        <v>130</v>
      </c>
      <c r="J150" s="108">
        <v>105</v>
      </c>
      <c r="K150" s="108">
        <v>612</v>
      </c>
      <c r="L150" s="109">
        <v>2.8568083362603911</v>
      </c>
      <c r="M150" s="110">
        <v>2.7631424891698866</v>
      </c>
      <c r="N150" s="110">
        <v>6.1351129844280532</v>
      </c>
      <c r="O150" s="110">
        <v>5.9009483667017912</v>
      </c>
      <c r="P150" s="110">
        <v>6.0882800608828003</v>
      </c>
      <c r="Q150" s="110">
        <v>4.9174569722514931</v>
      </c>
      <c r="R150" s="110">
        <v>28.661749209694417</v>
      </c>
      <c r="S150" s="110">
        <v>9.9673202614379078E-2</v>
      </c>
      <c r="T150" s="110">
        <v>9.6405228758169939E-2</v>
      </c>
      <c r="U150" s="110">
        <v>0.21405228758169934</v>
      </c>
      <c r="V150" s="110">
        <v>0.20588235294117646</v>
      </c>
      <c r="W150" s="110">
        <v>0.21241830065359474</v>
      </c>
      <c r="X150" s="110">
        <v>0.17156862745098039</v>
      </c>
      <c r="Y150" s="110">
        <v>1</v>
      </c>
    </row>
    <row r="151" spans="1:25" x14ac:dyDescent="0.25">
      <c r="A151" s="107" t="str">
        <f t="shared" si="102"/>
        <v>South East CoastMale25-49</v>
      </c>
      <c r="B151" s="107" t="s">
        <v>179</v>
      </c>
      <c r="C151" s="107" t="s">
        <v>14</v>
      </c>
      <c r="D151" s="107" t="s">
        <v>20</v>
      </c>
      <c r="E151" s="108">
        <v>655</v>
      </c>
      <c r="F151" s="108">
        <v>476</v>
      </c>
      <c r="G151" s="108">
        <v>1125</v>
      </c>
      <c r="H151" s="108">
        <v>1260</v>
      </c>
      <c r="I151" s="108">
        <v>873</v>
      </c>
      <c r="J151" s="108">
        <v>527</v>
      </c>
      <c r="K151" s="108">
        <v>4916</v>
      </c>
      <c r="L151" s="109">
        <v>30.675564922140264</v>
      </c>
      <c r="M151" s="110">
        <v>22.292471607540101</v>
      </c>
      <c r="N151" s="110">
        <v>52.687038988408851</v>
      </c>
      <c r="O151" s="110">
        <v>59.009483667017911</v>
      </c>
      <c r="P151" s="110">
        <v>40.88514225500527</v>
      </c>
      <c r="Q151" s="110">
        <v>24.680950708347968</v>
      </c>
      <c r="R151" s="110">
        <v>230.23065214846036</v>
      </c>
      <c r="S151" s="110">
        <v>0.13323840520748575</v>
      </c>
      <c r="T151" s="110">
        <v>9.6826688364524002E-2</v>
      </c>
      <c r="U151" s="110">
        <v>0.2288445890968267</v>
      </c>
      <c r="V151" s="110">
        <v>0.2563059397884459</v>
      </c>
      <c r="W151" s="110">
        <v>0.17758340113913751</v>
      </c>
      <c r="X151" s="110">
        <v>0.10720097640358014</v>
      </c>
      <c r="Y151" s="110">
        <v>1</v>
      </c>
    </row>
    <row r="152" spans="1:25" x14ac:dyDescent="0.25">
      <c r="A152" s="107" t="str">
        <f t="shared" si="102"/>
        <v>South East CoastMale50-64</v>
      </c>
      <c r="B152" s="107" t="s">
        <v>179</v>
      </c>
      <c r="C152" s="107" t="s">
        <v>14</v>
      </c>
      <c r="D152" s="107" t="s">
        <v>21</v>
      </c>
      <c r="E152" s="108">
        <v>2233</v>
      </c>
      <c r="F152" s="108">
        <v>1660</v>
      </c>
      <c r="G152" s="108">
        <v>3209</v>
      </c>
      <c r="H152" s="108">
        <v>2582</v>
      </c>
      <c r="I152" s="108">
        <v>1275</v>
      </c>
      <c r="J152" s="108">
        <v>751</v>
      </c>
      <c r="K152" s="108">
        <v>11710</v>
      </c>
      <c r="L152" s="109">
        <v>104.57791827654842</v>
      </c>
      <c r="M152" s="110">
        <v>77.742653085118832</v>
      </c>
      <c r="N152" s="110">
        <v>150.28685165671467</v>
      </c>
      <c r="O152" s="110">
        <v>120.92260859384147</v>
      </c>
      <c r="P152" s="110">
        <v>59.711977520196697</v>
      </c>
      <c r="Q152" s="110">
        <v>35.171525582484485</v>
      </c>
      <c r="R152" s="110">
        <v>548.41353471490459</v>
      </c>
      <c r="S152" s="110">
        <v>0.19069171648163963</v>
      </c>
      <c r="T152" s="110">
        <v>0.14175918018787359</v>
      </c>
      <c r="U152" s="110">
        <v>0.27403928266438943</v>
      </c>
      <c r="V152" s="110">
        <v>0.22049530315969257</v>
      </c>
      <c r="W152" s="110">
        <v>0.10888129803586678</v>
      </c>
      <c r="X152" s="110">
        <v>6.4133219470538003E-2</v>
      </c>
      <c r="Y152" s="110">
        <v>1</v>
      </c>
    </row>
    <row r="153" spans="1:25" x14ac:dyDescent="0.25">
      <c r="A153" s="107" t="str">
        <f t="shared" si="102"/>
        <v>South East CoastMale65-69</v>
      </c>
      <c r="B153" s="107" t="s">
        <v>179</v>
      </c>
      <c r="C153" s="107" t="s">
        <v>14</v>
      </c>
      <c r="D153" s="107" t="s">
        <v>22</v>
      </c>
      <c r="E153" s="108">
        <v>1427</v>
      </c>
      <c r="F153" s="108">
        <v>1088</v>
      </c>
      <c r="G153" s="108">
        <v>2214</v>
      </c>
      <c r="H153" s="108">
        <v>1972</v>
      </c>
      <c r="I153" s="108">
        <v>776</v>
      </c>
      <c r="J153" s="108">
        <v>356</v>
      </c>
      <c r="K153" s="108">
        <v>7833</v>
      </c>
      <c r="L153" s="109">
        <v>66.830581899075057</v>
      </c>
      <c r="M153" s="110">
        <v>50.954220817234514</v>
      </c>
      <c r="N153" s="110">
        <v>103.68809272918863</v>
      </c>
      <c r="O153" s="110">
        <v>92.35452523123756</v>
      </c>
      <c r="P153" s="110">
        <v>36.342348671115793</v>
      </c>
      <c r="Q153" s="110">
        <v>16.672520782109824</v>
      </c>
      <c r="R153" s="110">
        <v>366.84229012996138</v>
      </c>
      <c r="S153" s="110">
        <v>0.18217796501978809</v>
      </c>
      <c r="T153" s="110">
        <v>0.138899527639474</v>
      </c>
      <c r="U153" s="110">
        <v>0.28265032554576791</v>
      </c>
      <c r="V153" s="110">
        <v>0.25175539384654666</v>
      </c>
      <c r="W153" s="110">
        <v>9.9068045448742495E-2</v>
      </c>
      <c r="X153" s="110">
        <v>4.5448742499680839E-2</v>
      </c>
      <c r="Y153" s="110">
        <v>1</v>
      </c>
    </row>
    <row r="154" spans="1:25" x14ac:dyDescent="0.25">
      <c r="A154" s="107" t="str">
        <f t="shared" si="102"/>
        <v>South East CoastMale70-74</v>
      </c>
      <c r="B154" s="107" t="s">
        <v>179</v>
      </c>
      <c r="C154" s="107" t="s">
        <v>14</v>
      </c>
      <c r="D154" s="107" t="s">
        <v>23</v>
      </c>
      <c r="E154" s="108">
        <v>1310</v>
      </c>
      <c r="F154" s="108">
        <v>1190</v>
      </c>
      <c r="G154" s="108">
        <v>2422</v>
      </c>
      <c r="H154" s="108">
        <v>2516</v>
      </c>
      <c r="I154" s="108">
        <v>1077</v>
      </c>
      <c r="J154" s="108">
        <v>472</v>
      </c>
      <c r="K154" s="108">
        <v>8987</v>
      </c>
      <c r="L154" s="109">
        <v>61.351129844280528</v>
      </c>
      <c r="M154" s="110">
        <v>55.731179018850248</v>
      </c>
      <c r="N154" s="110">
        <v>113.42934082660111</v>
      </c>
      <c r="O154" s="110">
        <v>117.83163563985482</v>
      </c>
      <c r="P154" s="110">
        <v>50.439058658236739</v>
      </c>
      <c r="Q154" s="110">
        <v>22.105139913359093</v>
      </c>
      <c r="R154" s="110">
        <v>420.88748390118252</v>
      </c>
      <c r="S154" s="110">
        <v>0.14576610659841993</v>
      </c>
      <c r="T154" s="110">
        <v>0.13241348614665627</v>
      </c>
      <c r="U154" s="110">
        <v>0.26950038945142984</v>
      </c>
      <c r="V154" s="110">
        <v>0.27995994213864472</v>
      </c>
      <c r="W154" s="110">
        <v>0.11983976855457884</v>
      </c>
      <c r="X154" s="110">
        <v>5.2520307110270392E-2</v>
      </c>
      <c r="Y154" s="110">
        <v>1</v>
      </c>
    </row>
    <row r="155" spans="1:25" x14ac:dyDescent="0.25">
      <c r="A155" s="107" t="str">
        <f t="shared" si="102"/>
        <v>South East CoastMale75+</v>
      </c>
      <c r="B155" s="107" t="s">
        <v>179</v>
      </c>
      <c r="C155" s="107" t="s">
        <v>14</v>
      </c>
      <c r="D155" s="107" t="s">
        <v>24</v>
      </c>
      <c r="E155" s="108">
        <v>2573</v>
      </c>
      <c r="F155" s="108">
        <v>2005</v>
      </c>
      <c r="G155" s="108">
        <v>4848</v>
      </c>
      <c r="H155" s="108">
        <v>6234</v>
      </c>
      <c r="I155" s="108">
        <v>3802</v>
      </c>
      <c r="J155" s="108">
        <v>1923</v>
      </c>
      <c r="K155" s="108">
        <v>21385</v>
      </c>
      <c r="L155" s="109">
        <v>120.5011122819342</v>
      </c>
      <c r="M155" s="110">
        <v>93.900011708230892</v>
      </c>
      <c r="N155" s="110">
        <v>227.04601334738322</v>
      </c>
      <c r="O155" s="110">
        <v>291.95644538110292</v>
      </c>
      <c r="P155" s="110">
        <v>178.05877531904929</v>
      </c>
      <c r="Q155" s="110">
        <v>90.059711977520195</v>
      </c>
      <c r="R155" s="110">
        <v>1001.5220700152207</v>
      </c>
      <c r="S155" s="110">
        <v>0.12031797989244797</v>
      </c>
      <c r="T155" s="110">
        <v>9.3757306523263972E-2</v>
      </c>
      <c r="U155" s="110">
        <v>0.22670095861585224</v>
      </c>
      <c r="V155" s="110">
        <v>0.29151274257657239</v>
      </c>
      <c r="W155" s="110">
        <v>0.17778816927753097</v>
      </c>
      <c r="X155" s="110">
        <v>8.9922843114332476E-2</v>
      </c>
      <c r="Y155" s="110">
        <v>1</v>
      </c>
    </row>
    <row r="156" spans="1:25" x14ac:dyDescent="0.25">
      <c r="A156" s="107" t="str">
        <f t="shared" si="102"/>
        <v>South East CoastMaleTotal</v>
      </c>
      <c r="B156" s="107" t="s">
        <v>179</v>
      </c>
      <c r="C156" s="107" t="s">
        <v>14</v>
      </c>
      <c r="D156" s="107" t="s">
        <v>6</v>
      </c>
      <c r="E156" s="108">
        <f>SUM(E149:E155)</f>
        <v>8304</v>
      </c>
      <c r="F156" s="108">
        <f t="shared" ref="F156" si="122">SUM(F149:F155)</f>
        <v>6531</v>
      </c>
      <c r="G156" s="108">
        <f t="shared" ref="G156" si="123">SUM(G149:G155)</f>
        <v>14062</v>
      </c>
      <c r="H156" s="108">
        <f t="shared" ref="H156" si="124">SUM(H149:H155)</f>
        <v>14821</v>
      </c>
      <c r="I156" s="108">
        <f t="shared" ref="I156" si="125">SUM(I149:I155)</f>
        <v>7999</v>
      </c>
      <c r="J156" s="108">
        <f t="shared" ref="J156" si="126">SUM(J149:J155)</f>
        <v>4134</v>
      </c>
      <c r="K156" s="108">
        <f t="shared" ref="K156" si="127">SUM(K149:K155)</f>
        <v>55851</v>
      </c>
      <c r="L156" s="109">
        <v>388.90059711977523</v>
      </c>
      <c r="M156" s="110">
        <v>305.86582367404287</v>
      </c>
      <c r="N156" s="110">
        <v>658.56457089333799</v>
      </c>
      <c r="O156" s="110">
        <v>694.1107598641845</v>
      </c>
      <c r="P156" s="110">
        <v>374.61655543847326</v>
      </c>
      <c r="Q156" s="110">
        <v>193.60730593607306</v>
      </c>
      <c r="R156" s="110">
        <v>2615.6656129258868</v>
      </c>
      <c r="S156" s="110">
        <v>0.14868131277864319</v>
      </c>
      <c r="T156" s="110">
        <v>0.1169361336412956</v>
      </c>
      <c r="U156" s="110">
        <v>0.2517770496499615</v>
      </c>
      <c r="V156" s="110">
        <v>0.2653667794667956</v>
      </c>
      <c r="W156" s="110">
        <v>0.14322035415659523</v>
      </c>
      <c r="X156" s="110">
        <v>7.4018370306708922E-2</v>
      </c>
      <c r="Y156" s="110">
        <v>1</v>
      </c>
    </row>
    <row r="157" spans="1:25" x14ac:dyDescent="0.25">
      <c r="A157" s="107" t="str">
        <f t="shared" si="102"/>
        <v>South East CoastFemale0-14</v>
      </c>
      <c r="B157" s="107" t="s">
        <v>179</v>
      </c>
      <c r="C157" s="107" t="s">
        <v>15</v>
      </c>
      <c r="D157" s="107" t="s">
        <v>18</v>
      </c>
      <c r="E157" s="108">
        <v>35</v>
      </c>
      <c r="F157" s="108">
        <v>47</v>
      </c>
      <c r="G157" s="108">
        <v>78</v>
      </c>
      <c r="H157" s="108">
        <v>116</v>
      </c>
      <c r="I157" s="108">
        <v>43</v>
      </c>
      <c r="J157" s="108">
        <v>0</v>
      </c>
      <c r="K157" s="108">
        <v>319</v>
      </c>
      <c r="L157" s="109">
        <v>1.5554352685614534</v>
      </c>
      <c r="M157" s="110">
        <v>2.0887273606396661</v>
      </c>
      <c r="N157" s="110">
        <v>3.4663985985083818</v>
      </c>
      <c r="O157" s="110">
        <v>5.1551568900893887</v>
      </c>
      <c r="P157" s="110">
        <v>1.9109633299469286</v>
      </c>
      <c r="Q157" s="110">
        <v>0</v>
      </c>
      <c r="R157" s="110">
        <v>14.176681447745819</v>
      </c>
      <c r="S157" s="110">
        <v>0.10971786833855798</v>
      </c>
      <c r="T157" s="110">
        <v>0.14733542319749215</v>
      </c>
      <c r="U157" s="110">
        <v>0.24451410658307207</v>
      </c>
      <c r="V157" s="110">
        <v>0.36363636363636365</v>
      </c>
      <c r="W157" s="110">
        <v>0.13479623824451412</v>
      </c>
      <c r="X157" s="110">
        <v>0</v>
      </c>
      <c r="Y157" s="110">
        <v>1</v>
      </c>
    </row>
    <row r="158" spans="1:25" x14ac:dyDescent="0.25">
      <c r="A158" s="107" t="str">
        <f t="shared" si="102"/>
        <v>South East CoastFemale15-24</v>
      </c>
      <c r="B158" s="107" t="s">
        <v>179</v>
      </c>
      <c r="C158" s="107" t="s">
        <v>15</v>
      </c>
      <c r="D158" s="107" t="s">
        <v>19</v>
      </c>
      <c r="E158" s="108">
        <v>53</v>
      </c>
      <c r="F158" s="108">
        <v>44</v>
      </c>
      <c r="G158" s="108">
        <v>112</v>
      </c>
      <c r="H158" s="108">
        <v>107</v>
      </c>
      <c r="I158" s="108">
        <v>106</v>
      </c>
      <c r="J158" s="108">
        <v>105</v>
      </c>
      <c r="K158" s="108">
        <v>527</v>
      </c>
      <c r="L158" s="109">
        <v>2.3553734066787726</v>
      </c>
      <c r="M158" s="110">
        <v>1.9554043376201129</v>
      </c>
      <c r="N158" s="110">
        <v>4.9773928593966508</v>
      </c>
      <c r="O158" s="110">
        <v>4.755187821030729</v>
      </c>
      <c r="P158" s="110">
        <v>4.7107468133575452</v>
      </c>
      <c r="Q158" s="110">
        <v>4.6663058056843605</v>
      </c>
      <c r="R158" s="110">
        <v>23.420411043768169</v>
      </c>
      <c r="S158" s="110">
        <v>0.10056925996204935</v>
      </c>
      <c r="T158" s="110">
        <v>8.3491461100569264E-2</v>
      </c>
      <c r="U158" s="110">
        <v>0.21252371916508539</v>
      </c>
      <c r="V158" s="110">
        <v>0.20303605313092979</v>
      </c>
      <c r="W158" s="110">
        <v>0.2011385199240987</v>
      </c>
      <c r="X158" s="110">
        <v>0.19924098671726756</v>
      </c>
      <c r="Y158" s="110">
        <v>1</v>
      </c>
    </row>
    <row r="159" spans="1:25" x14ac:dyDescent="0.25">
      <c r="A159" s="107" t="str">
        <f t="shared" si="102"/>
        <v>South East CoastFemale25-49</v>
      </c>
      <c r="B159" s="107" t="s">
        <v>179</v>
      </c>
      <c r="C159" s="107" t="s">
        <v>15</v>
      </c>
      <c r="D159" s="107" t="s">
        <v>20</v>
      </c>
      <c r="E159" s="108">
        <v>1359</v>
      </c>
      <c r="F159" s="108">
        <v>1047</v>
      </c>
      <c r="G159" s="108">
        <v>2475</v>
      </c>
      <c r="H159" s="108">
        <v>2095</v>
      </c>
      <c r="I159" s="108">
        <v>1049</v>
      </c>
      <c r="J159" s="108">
        <v>542</v>
      </c>
      <c r="K159" s="108">
        <v>8567</v>
      </c>
      <c r="L159" s="109">
        <v>60.395329427857583</v>
      </c>
      <c r="M159" s="110">
        <v>46.529735033824053</v>
      </c>
      <c r="N159" s="110">
        <v>109.99149399113135</v>
      </c>
      <c r="O159" s="110">
        <v>93.103911075321292</v>
      </c>
      <c r="P159" s="110">
        <v>46.618617049170417</v>
      </c>
      <c r="Q159" s="110">
        <v>24.087026158865935</v>
      </c>
      <c r="R159" s="110">
        <v>380.72611273617065</v>
      </c>
      <c r="S159" s="110">
        <v>0.15863195984592038</v>
      </c>
      <c r="T159" s="110">
        <v>0.12221314345745302</v>
      </c>
      <c r="U159" s="110">
        <v>0.28889926462005366</v>
      </c>
      <c r="V159" s="110">
        <v>0.24454301389051009</v>
      </c>
      <c r="W159" s="110">
        <v>0.12244659740866112</v>
      </c>
      <c r="X159" s="110">
        <v>6.3266020777401649E-2</v>
      </c>
      <c r="Y159" s="110">
        <v>1</v>
      </c>
    </row>
    <row r="160" spans="1:25" x14ac:dyDescent="0.25">
      <c r="A160" s="107" t="str">
        <f t="shared" si="102"/>
        <v>South East CoastFemale50-64</v>
      </c>
      <c r="B160" s="107" t="s">
        <v>179</v>
      </c>
      <c r="C160" s="107" t="s">
        <v>15</v>
      </c>
      <c r="D160" s="107" t="s">
        <v>21</v>
      </c>
      <c r="E160" s="108">
        <v>2490</v>
      </c>
      <c r="F160" s="108">
        <v>2169</v>
      </c>
      <c r="G160" s="108">
        <v>5005</v>
      </c>
      <c r="H160" s="108">
        <v>6158</v>
      </c>
      <c r="I160" s="108">
        <v>3856</v>
      </c>
      <c r="J160" s="108">
        <v>2047</v>
      </c>
      <c r="K160" s="108">
        <v>21725</v>
      </c>
      <c r="L160" s="109">
        <v>110.65810910622912</v>
      </c>
      <c r="M160" s="110">
        <v>96.392545643136927</v>
      </c>
      <c r="N160" s="110">
        <v>222.42724340428785</v>
      </c>
      <c r="O160" s="110">
        <v>273.66772525146945</v>
      </c>
      <c r="P160" s="110">
        <v>171.36452558779899</v>
      </c>
      <c r="Q160" s="110">
        <v>90.970742707008441</v>
      </c>
      <c r="R160" s="110">
        <v>965.48089169993079</v>
      </c>
      <c r="S160" s="110">
        <v>0.11461449942462601</v>
      </c>
      <c r="T160" s="110">
        <v>9.9838895281933251E-2</v>
      </c>
      <c r="U160" s="110">
        <v>0.23037974683544304</v>
      </c>
      <c r="V160" s="110">
        <v>0.28345224395857305</v>
      </c>
      <c r="W160" s="110">
        <v>0.17749136939010357</v>
      </c>
      <c r="X160" s="110">
        <v>9.4223245109321063E-2</v>
      </c>
      <c r="Y160" s="110">
        <v>1</v>
      </c>
    </row>
    <row r="161" spans="1:25" x14ac:dyDescent="0.25">
      <c r="A161" s="107" t="str">
        <f t="shared" si="102"/>
        <v>South East CoastFemale65-69</v>
      </c>
      <c r="B161" s="107" t="s">
        <v>179</v>
      </c>
      <c r="C161" s="107" t="s">
        <v>15</v>
      </c>
      <c r="D161" s="107" t="s">
        <v>22</v>
      </c>
      <c r="E161" s="108">
        <v>1065</v>
      </c>
      <c r="F161" s="108">
        <v>870</v>
      </c>
      <c r="G161" s="108">
        <v>2013</v>
      </c>
      <c r="H161" s="108">
        <v>2637</v>
      </c>
      <c r="I161" s="108">
        <v>1881</v>
      </c>
      <c r="J161" s="108">
        <v>1243</v>
      </c>
      <c r="K161" s="108">
        <v>9709</v>
      </c>
      <c r="L161" s="109">
        <v>47.329673171941373</v>
      </c>
      <c r="M161" s="110">
        <v>38.663676675670416</v>
      </c>
      <c r="N161" s="110">
        <v>89.459748446120173</v>
      </c>
      <c r="O161" s="110">
        <v>117.19093723418722</v>
      </c>
      <c r="P161" s="110">
        <v>83.593535433259831</v>
      </c>
      <c r="Q161" s="110">
        <v>55.240172537768188</v>
      </c>
      <c r="R161" s="110">
        <v>431.47774349894718</v>
      </c>
      <c r="S161" s="110">
        <v>0.1096920383149655</v>
      </c>
      <c r="T161" s="110">
        <v>8.9607580595323935E-2</v>
      </c>
      <c r="U161" s="110">
        <v>0.20733340199814607</v>
      </c>
      <c r="V161" s="110">
        <v>0.27160366670099906</v>
      </c>
      <c r="W161" s="110">
        <v>0.19373776908023485</v>
      </c>
      <c r="X161" s="110">
        <v>0.12802554331033061</v>
      </c>
      <c r="Y161" s="110">
        <v>1</v>
      </c>
    </row>
    <row r="162" spans="1:25" x14ac:dyDescent="0.25">
      <c r="A162" s="107" t="str">
        <f t="shared" si="102"/>
        <v>South East CoastFemale70-74</v>
      </c>
      <c r="B162" s="107" t="s">
        <v>179</v>
      </c>
      <c r="C162" s="107" t="s">
        <v>15</v>
      </c>
      <c r="D162" s="107" t="s">
        <v>23</v>
      </c>
      <c r="E162" s="108">
        <v>925</v>
      </c>
      <c r="F162" s="108">
        <v>776</v>
      </c>
      <c r="G162" s="108">
        <v>2005</v>
      </c>
      <c r="H162" s="108">
        <v>2419</v>
      </c>
      <c r="I162" s="108">
        <v>1871</v>
      </c>
      <c r="J162" s="108">
        <v>1277</v>
      </c>
      <c r="K162" s="108">
        <v>9273</v>
      </c>
      <c r="L162" s="109">
        <v>41.107932097695553</v>
      </c>
      <c r="M162" s="110">
        <v>34.486221954391084</v>
      </c>
      <c r="N162" s="110">
        <v>89.104220384734688</v>
      </c>
      <c r="O162" s="110">
        <v>107.50279756143303</v>
      </c>
      <c r="P162" s="110">
        <v>83.149125356527989</v>
      </c>
      <c r="Q162" s="110">
        <v>56.751166798656456</v>
      </c>
      <c r="R162" s="110">
        <v>412.10146415343883</v>
      </c>
      <c r="S162" s="110">
        <v>9.9751968079370201E-2</v>
      </c>
      <c r="T162" s="110">
        <v>8.3683813221179765E-2</v>
      </c>
      <c r="U162" s="110">
        <v>0.21621913080987812</v>
      </c>
      <c r="V162" s="110">
        <v>0.26086487652323948</v>
      </c>
      <c r="W162" s="110">
        <v>0.20176857543405585</v>
      </c>
      <c r="X162" s="110">
        <v>0.13771163593227648</v>
      </c>
      <c r="Y162" s="110">
        <v>1</v>
      </c>
    </row>
    <row r="163" spans="1:25" x14ac:dyDescent="0.25">
      <c r="A163" s="107" t="str">
        <f t="shared" si="102"/>
        <v>South East CoastFemale75+</v>
      </c>
      <c r="B163" s="107" t="s">
        <v>179</v>
      </c>
      <c r="C163" s="107" t="s">
        <v>15</v>
      </c>
      <c r="D163" s="107" t="s">
        <v>24</v>
      </c>
      <c r="E163" s="108">
        <v>2532</v>
      </c>
      <c r="F163" s="108">
        <v>1868</v>
      </c>
      <c r="G163" s="108">
        <v>4550</v>
      </c>
      <c r="H163" s="108">
        <v>5920</v>
      </c>
      <c r="I163" s="108">
        <v>4780</v>
      </c>
      <c r="J163" s="108">
        <v>3722</v>
      </c>
      <c r="K163" s="108">
        <v>23372</v>
      </c>
      <c r="L163" s="109">
        <v>112.52463142850286</v>
      </c>
      <c r="M163" s="110">
        <v>83.015802333508432</v>
      </c>
      <c r="N163" s="110">
        <v>202.20658491298894</v>
      </c>
      <c r="O163" s="110">
        <v>263.09076542525156</v>
      </c>
      <c r="P163" s="110">
        <v>212.42801667782135</v>
      </c>
      <c r="Q163" s="110">
        <v>165.40943055959227</v>
      </c>
      <c r="R163" s="110">
        <v>1038.6752313376655</v>
      </c>
      <c r="S163" s="110">
        <v>0.1083347595413315</v>
      </c>
      <c r="T163" s="110">
        <v>7.9924696217696378E-2</v>
      </c>
      <c r="U163" s="110">
        <v>0.19467739175081292</v>
      </c>
      <c r="V163" s="110">
        <v>0.25329454047578298</v>
      </c>
      <c r="W163" s="110">
        <v>0.20451822693821664</v>
      </c>
      <c r="X163" s="110">
        <v>0.15925038507615949</v>
      </c>
      <c r="Y163" s="110">
        <v>1</v>
      </c>
    </row>
    <row r="164" spans="1:25" x14ac:dyDescent="0.25">
      <c r="A164" s="107" t="str">
        <f t="shared" si="102"/>
        <v>South East CoastFemaleTotal</v>
      </c>
      <c r="B164" s="107" t="s">
        <v>179</v>
      </c>
      <c r="C164" s="107" t="s">
        <v>15</v>
      </c>
      <c r="D164" s="107" t="s">
        <v>6</v>
      </c>
      <c r="E164" s="108">
        <f>SUM(E157:E163)</f>
        <v>8459</v>
      </c>
      <c r="F164" s="108">
        <f t="shared" ref="F164" si="128">SUM(F157:F163)</f>
        <v>6821</v>
      </c>
      <c r="G164" s="108">
        <f t="shared" ref="G164" si="129">SUM(G157:G163)</f>
        <v>16238</v>
      </c>
      <c r="H164" s="108">
        <f t="shared" ref="H164" si="130">SUM(H157:H163)</f>
        <v>19452</v>
      </c>
      <c r="I164" s="108">
        <f t="shared" ref="I164" si="131">SUM(I157:I163)</f>
        <v>13586</v>
      </c>
      <c r="J164" s="108">
        <f t="shared" ref="J164" si="132">SUM(J157:J163)</f>
        <v>8936</v>
      </c>
      <c r="K164" s="108">
        <f t="shared" ref="K164" si="133">SUM(K157:K163)</f>
        <v>73492</v>
      </c>
      <c r="L164" s="109">
        <v>375.92648390746672</v>
      </c>
      <c r="M164" s="110">
        <v>303.1321133387907</v>
      </c>
      <c r="N164" s="110">
        <v>721.63308259716803</v>
      </c>
      <c r="O164" s="110">
        <v>864.46648125878266</v>
      </c>
      <c r="P164" s="110">
        <v>603.77553024788301</v>
      </c>
      <c r="Q164" s="110">
        <v>397.12484456757568</v>
      </c>
      <c r="R164" s="110">
        <v>3266.0585359176666</v>
      </c>
      <c r="S164" s="110">
        <v>0.11510096337016275</v>
      </c>
      <c r="T164" s="110">
        <v>9.2812823164426073E-2</v>
      </c>
      <c r="U164" s="110">
        <v>0.22094921896260819</v>
      </c>
      <c r="V164" s="110">
        <v>0.26468187013552497</v>
      </c>
      <c r="W164" s="110">
        <v>0.18486365862951068</v>
      </c>
      <c r="X164" s="110">
        <v>0.12159146573776738</v>
      </c>
      <c r="Y164" s="110">
        <v>1</v>
      </c>
    </row>
    <row r="165" spans="1:25" x14ac:dyDescent="0.25">
      <c r="A165" s="107" t="str">
        <f t="shared" si="102"/>
        <v>South East CoastAll persons0-14</v>
      </c>
      <c r="B165" s="107" t="s">
        <v>179</v>
      </c>
      <c r="C165" s="107" t="s">
        <v>16</v>
      </c>
      <c r="D165" s="107" t="s">
        <v>18</v>
      </c>
      <c r="E165" s="108">
        <f>E149+E157</f>
        <v>80</v>
      </c>
      <c r="F165" s="108">
        <f t="shared" ref="F165:K165" si="134">F149+F157</f>
        <v>100</v>
      </c>
      <c r="G165" s="108">
        <f t="shared" si="134"/>
        <v>191</v>
      </c>
      <c r="H165" s="108">
        <f t="shared" si="134"/>
        <v>247</v>
      </c>
      <c r="I165" s="108">
        <f t="shared" si="134"/>
        <v>109</v>
      </c>
      <c r="J165" s="108">
        <f t="shared" si="134"/>
        <v>0</v>
      </c>
      <c r="K165" s="108">
        <f t="shared" si="134"/>
        <v>727</v>
      </c>
      <c r="L165" s="109">
        <v>1.824224978018089</v>
      </c>
      <c r="M165" s="110">
        <v>2.2802812225226115</v>
      </c>
      <c r="N165" s="110">
        <v>4.3553371350181873</v>
      </c>
      <c r="O165" s="110">
        <v>5.6322946196308497</v>
      </c>
      <c r="P165" s="110">
        <v>2.4855065325496462</v>
      </c>
      <c r="Q165" s="110">
        <v>0</v>
      </c>
      <c r="R165" s="110">
        <v>16.577644487739384</v>
      </c>
      <c r="S165" s="110">
        <v>0.11004126547455295</v>
      </c>
      <c r="T165" s="110">
        <v>0.13755158184319122</v>
      </c>
      <c r="U165" s="110">
        <v>0.26272352132049515</v>
      </c>
      <c r="V165" s="110">
        <v>0.33975240715268223</v>
      </c>
      <c r="W165" s="110">
        <v>0.1499312242090784</v>
      </c>
      <c r="X165" s="110">
        <v>0</v>
      </c>
      <c r="Y165" s="110">
        <v>1</v>
      </c>
    </row>
    <row r="166" spans="1:25" x14ac:dyDescent="0.25">
      <c r="A166" s="107" t="str">
        <f t="shared" si="102"/>
        <v>South East CoastAll persons15-24</v>
      </c>
      <c r="B166" s="107" t="s">
        <v>179</v>
      </c>
      <c r="C166" s="107" t="s">
        <v>16</v>
      </c>
      <c r="D166" s="107" t="s">
        <v>19</v>
      </c>
      <c r="E166" s="108">
        <f t="shared" ref="E166:K166" si="135">E150+E158</f>
        <v>114</v>
      </c>
      <c r="F166" s="108">
        <f t="shared" si="135"/>
        <v>103</v>
      </c>
      <c r="G166" s="108">
        <f t="shared" si="135"/>
        <v>243</v>
      </c>
      <c r="H166" s="108">
        <f t="shared" si="135"/>
        <v>233</v>
      </c>
      <c r="I166" s="108">
        <f t="shared" si="135"/>
        <v>236</v>
      </c>
      <c r="J166" s="108">
        <f t="shared" si="135"/>
        <v>210</v>
      </c>
      <c r="K166" s="108">
        <f t="shared" si="135"/>
        <v>1139</v>
      </c>
      <c r="L166" s="109">
        <v>2.599520593675777</v>
      </c>
      <c r="M166" s="110">
        <v>2.3486896591982895</v>
      </c>
      <c r="N166" s="110">
        <v>5.5410833707299449</v>
      </c>
      <c r="O166" s="110">
        <v>5.3130552484776841</v>
      </c>
      <c r="P166" s="110">
        <v>5.3814636851533626</v>
      </c>
      <c r="Q166" s="110">
        <v>4.7885905672974838</v>
      </c>
      <c r="R166" s="110">
        <v>25.972403124532541</v>
      </c>
      <c r="S166" s="110">
        <v>0.10008779631255489</v>
      </c>
      <c r="T166" s="110">
        <v>9.0430201931518878E-2</v>
      </c>
      <c r="U166" s="110">
        <v>0.21334503950834063</v>
      </c>
      <c r="V166" s="110">
        <v>0.20456540825285338</v>
      </c>
      <c r="W166" s="110">
        <v>0.20719929762949957</v>
      </c>
      <c r="X166" s="110">
        <v>0.18437225636523269</v>
      </c>
      <c r="Y166" s="110">
        <v>1</v>
      </c>
    </row>
    <row r="167" spans="1:25" x14ac:dyDescent="0.25">
      <c r="A167" s="107" t="str">
        <f t="shared" si="102"/>
        <v>South East CoastAll persons25-49</v>
      </c>
      <c r="B167" s="107" t="s">
        <v>179</v>
      </c>
      <c r="C167" s="107" t="s">
        <v>16</v>
      </c>
      <c r="D167" s="107" t="s">
        <v>20</v>
      </c>
      <c r="E167" s="108">
        <f t="shared" ref="E167:K167" si="136">E151+E159</f>
        <v>2014</v>
      </c>
      <c r="F167" s="108">
        <f t="shared" si="136"/>
        <v>1523</v>
      </c>
      <c r="G167" s="108">
        <f t="shared" si="136"/>
        <v>3600</v>
      </c>
      <c r="H167" s="108">
        <f t="shared" si="136"/>
        <v>3355</v>
      </c>
      <c r="I167" s="108">
        <f t="shared" si="136"/>
        <v>1922</v>
      </c>
      <c r="J167" s="108">
        <f t="shared" si="136"/>
        <v>1069</v>
      </c>
      <c r="K167" s="108">
        <f t="shared" si="136"/>
        <v>13483</v>
      </c>
      <c r="L167" s="109">
        <v>45.924863821605392</v>
      </c>
      <c r="M167" s="110">
        <v>34.728683019019371</v>
      </c>
      <c r="N167" s="110">
        <v>82.090124010814009</v>
      </c>
      <c r="O167" s="110">
        <v>76.503435015633613</v>
      </c>
      <c r="P167" s="110">
        <v>43.827005096884591</v>
      </c>
      <c r="Q167" s="110">
        <v>24.376206268766715</v>
      </c>
      <c r="R167" s="110">
        <v>307.45031723272371</v>
      </c>
      <c r="S167" s="110">
        <v>0.14937328487725282</v>
      </c>
      <c r="T167" s="110">
        <v>0.11295705703478454</v>
      </c>
      <c r="U167" s="110">
        <v>0.26700289253133574</v>
      </c>
      <c r="V167" s="110">
        <v>0.2488318623451754</v>
      </c>
      <c r="W167" s="110">
        <v>0.14254987762367424</v>
      </c>
      <c r="X167" s="110">
        <v>7.9285025587777197E-2</v>
      </c>
      <c r="Y167" s="110">
        <v>1</v>
      </c>
    </row>
    <row r="168" spans="1:25" x14ac:dyDescent="0.25">
      <c r="A168" s="107" t="str">
        <f t="shared" si="102"/>
        <v>South East CoastAll persons50-64</v>
      </c>
      <c r="B168" s="107" t="s">
        <v>179</v>
      </c>
      <c r="C168" s="107" t="s">
        <v>16</v>
      </c>
      <c r="D168" s="107" t="s">
        <v>21</v>
      </c>
      <c r="E168" s="108">
        <f t="shared" ref="E168:K168" si="137">E152+E160</f>
        <v>4723</v>
      </c>
      <c r="F168" s="108">
        <f t="shared" si="137"/>
        <v>3829</v>
      </c>
      <c r="G168" s="108">
        <f t="shared" si="137"/>
        <v>8214</v>
      </c>
      <c r="H168" s="108">
        <f t="shared" si="137"/>
        <v>8740</v>
      </c>
      <c r="I168" s="108">
        <f t="shared" si="137"/>
        <v>5131</v>
      </c>
      <c r="J168" s="108">
        <f t="shared" si="137"/>
        <v>2798</v>
      </c>
      <c r="K168" s="108">
        <f t="shared" si="137"/>
        <v>33435</v>
      </c>
      <c r="L168" s="109">
        <v>107.69768213974292</v>
      </c>
      <c r="M168" s="110">
        <v>87.311968010390785</v>
      </c>
      <c r="N168" s="110">
        <v>187.30229961800728</v>
      </c>
      <c r="O168" s="110">
        <v>199.29657884847623</v>
      </c>
      <c r="P168" s="110">
        <v>117.00122952763519</v>
      </c>
      <c r="Q168" s="110">
        <v>63.802268606182665</v>
      </c>
      <c r="R168" s="110">
        <v>762.41202675043507</v>
      </c>
      <c r="S168" s="110">
        <v>0.14125915956333182</v>
      </c>
      <c r="T168" s="110">
        <v>0.11452071182892179</v>
      </c>
      <c r="U168" s="110">
        <v>0.24567070435172722</v>
      </c>
      <c r="V168" s="110">
        <v>0.26140272169881862</v>
      </c>
      <c r="W168" s="110">
        <v>0.1534619410797069</v>
      </c>
      <c r="X168" s="110">
        <v>8.3684761477493652E-2</v>
      </c>
      <c r="Y168" s="110">
        <v>1</v>
      </c>
    </row>
    <row r="169" spans="1:25" x14ac:dyDescent="0.25">
      <c r="A169" s="107" t="str">
        <f t="shared" si="102"/>
        <v>South East CoastAll persons65-69</v>
      </c>
      <c r="B169" s="107" t="s">
        <v>179</v>
      </c>
      <c r="C169" s="107" t="s">
        <v>16</v>
      </c>
      <c r="D169" s="107" t="s">
        <v>22</v>
      </c>
      <c r="E169" s="108">
        <f t="shared" ref="E169:K169" si="138">E153+E161</f>
        <v>2492</v>
      </c>
      <c r="F169" s="108">
        <f t="shared" si="138"/>
        <v>1958</v>
      </c>
      <c r="G169" s="108">
        <f t="shared" si="138"/>
        <v>4227</v>
      </c>
      <c r="H169" s="108">
        <f t="shared" si="138"/>
        <v>4609</v>
      </c>
      <c r="I169" s="108">
        <f t="shared" si="138"/>
        <v>2657</v>
      </c>
      <c r="J169" s="108">
        <f t="shared" si="138"/>
        <v>1599</v>
      </c>
      <c r="K169" s="108">
        <f t="shared" si="138"/>
        <v>17542</v>
      </c>
      <c r="L169" s="109">
        <v>56.824608065263476</v>
      </c>
      <c r="M169" s="110">
        <v>44.647906336992726</v>
      </c>
      <c r="N169" s="110">
        <v>96.387487276030782</v>
      </c>
      <c r="O169" s="110">
        <v>105.09816154606715</v>
      </c>
      <c r="P169" s="110">
        <v>60.587072082425784</v>
      </c>
      <c r="Q169" s="110">
        <v>36.461696748136553</v>
      </c>
      <c r="R169" s="110">
        <v>400.00693205491649</v>
      </c>
      <c r="S169" s="110">
        <v>0.14205905826017559</v>
      </c>
      <c r="T169" s="110">
        <v>0.11161783149013794</v>
      </c>
      <c r="U169" s="110">
        <v>0.24096454224147759</v>
      </c>
      <c r="V169" s="110">
        <v>0.26274085053015617</v>
      </c>
      <c r="W169" s="110">
        <v>0.15146505529586135</v>
      </c>
      <c r="X169" s="110">
        <v>9.1152662182191299E-2</v>
      </c>
      <c r="Y169" s="110">
        <v>1</v>
      </c>
    </row>
    <row r="170" spans="1:25" x14ac:dyDescent="0.25">
      <c r="A170" s="107" t="str">
        <f t="shared" si="102"/>
        <v>South East CoastAll persons70-74</v>
      </c>
      <c r="B170" s="107" t="s">
        <v>179</v>
      </c>
      <c r="C170" s="107" t="s">
        <v>16</v>
      </c>
      <c r="D170" s="107" t="s">
        <v>23</v>
      </c>
      <c r="E170" s="108">
        <f t="shared" ref="E170:K170" si="139">E154+E162</f>
        <v>2235</v>
      </c>
      <c r="F170" s="108">
        <f t="shared" si="139"/>
        <v>1966</v>
      </c>
      <c r="G170" s="108">
        <f t="shared" si="139"/>
        <v>4427</v>
      </c>
      <c r="H170" s="108">
        <f t="shared" si="139"/>
        <v>4935</v>
      </c>
      <c r="I170" s="108">
        <f t="shared" si="139"/>
        <v>2948</v>
      </c>
      <c r="J170" s="108">
        <f t="shared" si="139"/>
        <v>1749</v>
      </c>
      <c r="K170" s="108">
        <f t="shared" si="139"/>
        <v>18260</v>
      </c>
      <c r="L170" s="109">
        <v>50.964285323380359</v>
      </c>
      <c r="M170" s="110">
        <v>44.830328834794535</v>
      </c>
      <c r="N170" s="110">
        <v>100.948049721076</v>
      </c>
      <c r="O170" s="110">
        <v>112.53187833149087</v>
      </c>
      <c r="P170" s="110">
        <v>67.222690439966584</v>
      </c>
      <c r="Q170" s="110">
        <v>39.882118581920473</v>
      </c>
      <c r="R170" s="110">
        <v>416.37935123262884</v>
      </c>
      <c r="S170" s="110">
        <v>0.12239868565169769</v>
      </c>
      <c r="T170" s="110">
        <v>0.1076670317634173</v>
      </c>
      <c r="U170" s="110">
        <v>0.24244249726177436</v>
      </c>
      <c r="V170" s="110">
        <v>0.27026286966046004</v>
      </c>
      <c r="W170" s="110">
        <v>0.16144578313253014</v>
      </c>
      <c r="X170" s="110">
        <v>9.5783132530120482E-2</v>
      </c>
      <c r="Y170" s="110">
        <v>1</v>
      </c>
    </row>
    <row r="171" spans="1:25" x14ac:dyDescent="0.25">
      <c r="A171" s="107" t="str">
        <f t="shared" si="102"/>
        <v>South East CoastAll persons75+</v>
      </c>
      <c r="B171" s="107" t="s">
        <v>179</v>
      </c>
      <c r="C171" s="107" t="s">
        <v>16</v>
      </c>
      <c r="D171" s="107" t="s">
        <v>24</v>
      </c>
      <c r="E171" s="108">
        <f t="shared" ref="E171:K171" si="140">E155+E163</f>
        <v>5105</v>
      </c>
      <c r="F171" s="108">
        <f t="shared" si="140"/>
        <v>3873</v>
      </c>
      <c r="G171" s="108">
        <f t="shared" si="140"/>
        <v>9398</v>
      </c>
      <c r="H171" s="108">
        <f t="shared" si="140"/>
        <v>12154</v>
      </c>
      <c r="I171" s="108">
        <f t="shared" si="140"/>
        <v>8582</v>
      </c>
      <c r="J171" s="108">
        <f t="shared" si="140"/>
        <v>5645</v>
      </c>
      <c r="K171" s="108">
        <f t="shared" si="140"/>
        <v>44757</v>
      </c>
      <c r="L171" s="109">
        <v>116.4083564097793</v>
      </c>
      <c r="M171" s="110">
        <v>88.315291748300737</v>
      </c>
      <c r="N171" s="110">
        <v>214.30082929267502</v>
      </c>
      <c r="O171" s="110">
        <v>277.14537978539818</v>
      </c>
      <c r="P171" s="110">
        <v>195.69373451689049</v>
      </c>
      <c r="Q171" s="110">
        <v>128.72187501140141</v>
      </c>
      <c r="R171" s="110">
        <v>1020.5854667644451</v>
      </c>
      <c r="S171" s="110">
        <v>0.11406037044484661</v>
      </c>
      <c r="T171" s="110">
        <v>8.6533949996648582E-2</v>
      </c>
      <c r="U171" s="110">
        <v>0.20997832741247183</v>
      </c>
      <c r="V171" s="110">
        <v>0.27155528744107071</v>
      </c>
      <c r="W171" s="110">
        <v>0.19174654244028866</v>
      </c>
      <c r="X171" s="110">
        <v>0.12612552226467369</v>
      </c>
      <c r="Y171" s="110">
        <v>1</v>
      </c>
    </row>
    <row r="172" spans="1:25" x14ac:dyDescent="0.25">
      <c r="A172" s="107" t="str">
        <f t="shared" si="102"/>
        <v>South East CoastAll personsTotal</v>
      </c>
      <c r="B172" s="107" t="s">
        <v>179</v>
      </c>
      <c r="C172" s="107" t="s">
        <v>16</v>
      </c>
      <c r="D172" s="107" t="s">
        <v>6</v>
      </c>
      <c r="E172" s="108">
        <f>SUM(E165:E171)</f>
        <v>16763</v>
      </c>
      <c r="F172" s="108">
        <f t="shared" ref="F172" si="141">SUM(F165:F171)</f>
        <v>13352</v>
      </c>
      <c r="G172" s="108">
        <f t="shared" ref="G172" si="142">SUM(G165:G171)</f>
        <v>30300</v>
      </c>
      <c r="H172" s="108">
        <f t="shared" ref="H172" si="143">SUM(H165:H171)</f>
        <v>34273</v>
      </c>
      <c r="I172" s="108">
        <f t="shared" ref="I172" si="144">SUM(I165:I171)</f>
        <v>21585</v>
      </c>
      <c r="J172" s="108">
        <f t="shared" ref="J172" si="145">SUM(J165:J171)</f>
        <v>13070</v>
      </c>
      <c r="K172" s="108">
        <f t="shared" ref="K172" si="146">SUM(K165:K171)</f>
        <v>129343</v>
      </c>
      <c r="L172" s="109">
        <v>382.24354133146534</v>
      </c>
      <c r="M172" s="110">
        <v>304.46314883121903</v>
      </c>
      <c r="N172" s="110">
        <v>690.92521042435123</v>
      </c>
      <c r="O172" s="110">
        <v>781.52078339517459</v>
      </c>
      <c r="P172" s="110">
        <v>492.19870188150566</v>
      </c>
      <c r="Q172" s="110">
        <v>298.03275578370528</v>
      </c>
      <c r="R172" s="110">
        <v>2949.3841416474211</v>
      </c>
      <c r="S172" s="110">
        <v>0.12960113805926876</v>
      </c>
      <c r="T172" s="110">
        <v>0.10322939780274154</v>
      </c>
      <c r="U172" s="110">
        <v>0.23426084132886976</v>
      </c>
      <c r="V172" s="110">
        <v>0.26497761765228889</v>
      </c>
      <c r="W172" s="110">
        <v>0.16688185676843742</v>
      </c>
      <c r="X172" s="110">
        <v>0.10104914838839364</v>
      </c>
      <c r="Y172" s="110">
        <v>1</v>
      </c>
    </row>
    <row r="173" spans="1:25" x14ac:dyDescent="0.25">
      <c r="A173" s="107" t="str">
        <f t="shared" si="102"/>
        <v>South WestMale0-14</v>
      </c>
      <c r="B173" s="107" t="s">
        <v>180</v>
      </c>
      <c r="C173" s="107" t="s">
        <v>14</v>
      </c>
      <c r="D173" s="107" t="s">
        <v>18</v>
      </c>
      <c r="E173" s="108">
        <v>55</v>
      </c>
      <c r="F173" s="108">
        <v>41</v>
      </c>
      <c r="G173" s="108">
        <v>110</v>
      </c>
      <c r="H173" s="108">
        <v>120</v>
      </c>
      <c r="I173" s="108">
        <v>58</v>
      </c>
      <c r="J173" s="108">
        <v>0</v>
      </c>
      <c r="K173" s="108">
        <v>384</v>
      </c>
      <c r="L173" s="109">
        <v>2.4526089069836923</v>
      </c>
      <c r="M173" s="110">
        <v>1.828308457933298</v>
      </c>
      <c r="N173" s="110">
        <v>4.9052178139673845</v>
      </c>
      <c r="O173" s="110">
        <v>5.3511467061462383</v>
      </c>
      <c r="P173" s="110">
        <v>2.5863875746373481</v>
      </c>
      <c r="Q173" s="110">
        <v>0</v>
      </c>
      <c r="R173" s="110">
        <v>17.123669459667962</v>
      </c>
      <c r="S173" s="110">
        <v>0.14322916666666666</v>
      </c>
      <c r="T173" s="110">
        <v>0.10677083333333333</v>
      </c>
      <c r="U173" s="110">
        <v>0.28645833333333331</v>
      </c>
      <c r="V173" s="110">
        <v>0.3125</v>
      </c>
      <c r="W173" s="110">
        <v>0.15104166666666666</v>
      </c>
      <c r="X173" s="110">
        <v>0</v>
      </c>
      <c r="Y173" s="110">
        <v>1</v>
      </c>
    </row>
    <row r="174" spans="1:25" x14ac:dyDescent="0.25">
      <c r="A174" s="107" t="str">
        <f t="shared" si="102"/>
        <v>South WestMale15-24</v>
      </c>
      <c r="B174" s="107" t="s">
        <v>180</v>
      </c>
      <c r="C174" s="107" t="s">
        <v>14</v>
      </c>
      <c r="D174" s="107" t="s">
        <v>19</v>
      </c>
      <c r="E174" s="108">
        <v>75</v>
      </c>
      <c r="F174" s="108">
        <v>55</v>
      </c>
      <c r="G174" s="108">
        <v>137</v>
      </c>
      <c r="H174" s="108">
        <v>136</v>
      </c>
      <c r="I174" s="108">
        <v>151</v>
      </c>
      <c r="J174" s="108">
        <v>126</v>
      </c>
      <c r="K174" s="108">
        <v>680</v>
      </c>
      <c r="L174" s="109">
        <v>3.3444666913413985</v>
      </c>
      <c r="M174" s="110">
        <v>2.4526089069836923</v>
      </c>
      <c r="N174" s="110">
        <v>6.1092258228502887</v>
      </c>
      <c r="O174" s="110">
        <v>6.064632933632403</v>
      </c>
      <c r="P174" s="110">
        <v>6.7335262719006828</v>
      </c>
      <c r="Q174" s="110">
        <v>5.6187040414535501</v>
      </c>
      <c r="R174" s="110">
        <v>30.323164668162015</v>
      </c>
      <c r="S174" s="110">
        <v>0.11029411764705882</v>
      </c>
      <c r="T174" s="110">
        <v>8.0882352941176461E-2</v>
      </c>
      <c r="U174" s="110">
        <v>0.20147058823529412</v>
      </c>
      <c r="V174" s="110">
        <v>0.2</v>
      </c>
      <c r="W174" s="110">
        <v>0.22205882352941175</v>
      </c>
      <c r="X174" s="110">
        <v>0.18529411764705883</v>
      </c>
      <c r="Y174" s="110">
        <v>1</v>
      </c>
    </row>
    <row r="175" spans="1:25" x14ac:dyDescent="0.25">
      <c r="A175" s="107" t="str">
        <f t="shared" si="102"/>
        <v>South WestMale25-49</v>
      </c>
      <c r="B175" s="107" t="s">
        <v>180</v>
      </c>
      <c r="C175" s="107" t="s">
        <v>14</v>
      </c>
      <c r="D175" s="107" t="s">
        <v>20</v>
      </c>
      <c r="E175" s="108">
        <v>683</v>
      </c>
      <c r="F175" s="108">
        <v>526</v>
      </c>
      <c r="G175" s="108">
        <v>1368</v>
      </c>
      <c r="H175" s="108">
        <v>1543</v>
      </c>
      <c r="I175" s="108">
        <v>1048</v>
      </c>
      <c r="J175" s="108">
        <v>602</v>
      </c>
      <c r="K175" s="108">
        <v>5770</v>
      </c>
      <c r="L175" s="109">
        <v>30.456943335815669</v>
      </c>
      <c r="M175" s="110">
        <v>23.455859728607678</v>
      </c>
      <c r="N175" s="110">
        <v>61.003072450067116</v>
      </c>
      <c r="O175" s="110">
        <v>68.806828063197045</v>
      </c>
      <c r="P175" s="110">
        <v>46.733347900343809</v>
      </c>
      <c r="Q175" s="110">
        <v>26.844919309166961</v>
      </c>
      <c r="R175" s="110">
        <v>257.30097078719825</v>
      </c>
      <c r="S175" s="110">
        <v>0.11837088388214904</v>
      </c>
      <c r="T175" s="110">
        <v>9.1161178509532079E-2</v>
      </c>
      <c r="U175" s="110">
        <v>0.23708838821490472</v>
      </c>
      <c r="V175" s="110">
        <v>0.26741767764298097</v>
      </c>
      <c r="W175" s="110">
        <v>0.18162911611785096</v>
      </c>
      <c r="X175" s="110">
        <v>0.10433275563258233</v>
      </c>
      <c r="Y175" s="110">
        <v>1</v>
      </c>
    </row>
    <row r="176" spans="1:25" x14ac:dyDescent="0.25">
      <c r="A176" s="107" t="str">
        <f t="shared" si="102"/>
        <v>South WestMale50-64</v>
      </c>
      <c r="B176" s="107" t="s">
        <v>180</v>
      </c>
      <c r="C176" s="107" t="s">
        <v>14</v>
      </c>
      <c r="D176" s="107" t="s">
        <v>21</v>
      </c>
      <c r="E176" s="108">
        <v>2422</v>
      </c>
      <c r="F176" s="108">
        <v>1850</v>
      </c>
      <c r="G176" s="108">
        <v>3691</v>
      </c>
      <c r="H176" s="108">
        <v>3126</v>
      </c>
      <c r="I176" s="108">
        <v>1489</v>
      </c>
      <c r="J176" s="108">
        <v>911</v>
      </c>
      <c r="K176" s="108">
        <v>13489</v>
      </c>
      <c r="L176" s="109">
        <v>108.00397768571824</v>
      </c>
      <c r="M176" s="110">
        <v>82.496845053087839</v>
      </c>
      <c r="N176" s="110">
        <v>164.59235410321469</v>
      </c>
      <c r="O176" s="110">
        <v>139.39737169510948</v>
      </c>
      <c r="P176" s="110">
        <v>66.398812045431242</v>
      </c>
      <c r="Q176" s="110">
        <v>40.624122077493524</v>
      </c>
      <c r="R176" s="110">
        <v>601.51348266005505</v>
      </c>
      <c r="S176" s="110">
        <v>0.17955371043072132</v>
      </c>
      <c r="T176" s="110">
        <v>0.13714878790125287</v>
      </c>
      <c r="U176" s="110">
        <v>0.27363036548298608</v>
      </c>
      <c r="V176" s="110">
        <v>0.23174438431314401</v>
      </c>
      <c r="W176" s="110">
        <v>0.11038624064052191</v>
      </c>
      <c r="X176" s="110">
        <v>6.7536511231373705E-2</v>
      </c>
      <c r="Y176" s="110">
        <v>1</v>
      </c>
    </row>
    <row r="177" spans="1:25" x14ac:dyDescent="0.25">
      <c r="A177" s="107" t="str">
        <f t="shared" si="102"/>
        <v>South WestMale65-69</v>
      </c>
      <c r="B177" s="107" t="s">
        <v>180</v>
      </c>
      <c r="C177" s="107" t="s">
        <v>14</v>
      </c>
      <c r="D177" s="107" t="s">
        <v>22</v>
      </c>
      <c r="E177" s="108">
        <v>1648</v>
      </c>
      <c r="F177" s="108">
        <v>1210</v>
      </c>
      <c r="G177" s="108">
        <v>2643</v>
      </c>
      <c r="H177" s="108">
        <v>2303</v>
      </c>
      <c r="I177" s="108">
        <v>858</v>
      </c>
      <c r="J177" s="108">
        <v>437</v>
      </c>
      <c r="K177" s="108">
        <v>9099</v>
      </c>
      <c r="L177" s="109">
        <v>73.489081431075007</v>
      </c>
      <c r="M177" s="110">
        <v>53.957395953641232</v>
      </c>
      <c r="N177" s="110">
        <v>117.85900620287089</v>
      </c>
      <c r="O177" s="110">
        <v>102.69742386878988</v>
      </c>
      <c r="P177" s="110">
        <v>38.260698948945603</v>
      </c>
      <c r="Q177" s="110">
        <v>19.487092588215884</v>
      </c>
      <c r="R177" s="110">
        <v>405.75069899353849</v>
      </c>
      <c r="S177" s="110">
        <v>0.18111880426420487</v>
      </c>
      <c r="T177" s="110">
        <v>0.13298164633476206</v>
      </c>
      <c r="U177" s="110">
        <v>0.29047148038245962</v>
      </c>
      <c r="V177" s="110">
        <v>0.25310473678426199</v>
      </c>
      <c r="W177" s="110">
        <v>9.429607649192219E-2</v>
      </c>
      <c r="X177" s="110">
        <v>4.8027255742389273E-2</v>
      </c>
      <c r="Y177" s="110">
        <v>1</v>
      </c>
    </row>
    <row r="178" spans="1:25" x14ac:dyDescent="0.25">
      <c r="A178" s="107" t="str">
        <f t="shared" si="102"/>
        <v>South WestMale70-74</v>
      </c>
      <c r="B178" s="107" t="s">
        <v>180</v>
      </c>
      <c r="C178" s="107" t="s">
        <v>14</v>
      </c>
      <c r="D178" s="107" t="s">
        <v>23</v>
      </c>
      <c r="E178" s="108">
        <v>1651</v>
      </c>
      <c r="F178" s="108">
        <v>1233</v>
      </c>
      <c r="G178" s="108">
        <v>2865</v>
      </c>
      <c r="H178" s="108">
        <v>2944</v>
      </c>
      <c r="I178" s="108">
        <v>1203</v>
      </c>
      <c r="J178" s="108">
        <v>498</v>
      </c>
      <c r="K178" s="108">
        <v>10394</v>
      </c>
      <c r="L178" s="109">
        <v>73.622860098728651</v>
      </c>
      <c r="M178" s="110">
        <v>54.983032405652594</v>
      </c>
      <c r="N178" s="110">
        <v>127.75862760924143</v>
      </c>
      <c r="O178" s="110">
        <v>131.28146585745438</v>
      </c>
      <c r="P178" s="110">
        <v>53.645245729116034</v>
      </c>
      <c r="Q178" s="110">
        <v>22.207258830506888</v>
      </c>
      <c r="R178" s="110">
        <v>463.4984905307</v>
      </c>
      <c r="S178" s="110">
        <v>0.15884163940735038</v>
      </c>
      <c r="T178" s="110">
        <v>0.1186261304598807</v>
      </c>
      <c r="U178" s="110">
        <v>0.27563979218780066</v>
      </c>
      <c r="V178" s="110">
        <v>0.28324033096016932</v>
      </c>
      <c r="W178" s="110">
        <v>0.11573984991341157</v>
      </c>
      <c r="X178" s="110">
        <v>4.791225707138734E-2</v>
      </c>
      <c r="Y178" s="110">
        <v>1</v>
      </c>
    </row>
    <row r="179" spans="1:25" x14ac:dyDescent="0.25">
      <c r="A179" s="107" t="str">
        <f t="shared" si="102"/>
        <v>South WestMale75+</v>
      </c>
      <c r="B179" s="107" t="s">
        <v>180</v>
      </c>
      <c r="C179" s="107" t="s">
        <v>14</v>
      </c>
      <c r="D179" s="107" t="s">
        <v>24</v>
      </c>
      <c r="E179" s="108">
        <v>3215</v>
      </c>
      <c r="F179" s="108">
        <v>2481</v>
      </c>
      <c r="G179" s="108">
        <v>6125</v>
      </c>
      <c r="H179" s="108">
        <v>7571</v>
      </c>
      <c r="I179" s="108">
        <v>4269</v>
      </c>
      <c r="J179" s="108">
        <v>2135</v>
      </c>
      <c r="K179" s="108">
        <v>25796</v>
      </c>
      <c r="L179" s="109">
        <v>143.36613883550129</v>
      </c>
      <c r="M179" s="110">
        <v>110.63495814957346</v>
      </c>
      <c r="N179" s="110">
        <v>273.13144645954753</v>
      </c>
      <c r="O179" s="110">
        <v>337.61276426860974</v>
      </c>
      <c r="P179" s="110">
        <v>190.36704407115241</v>
      </c>
      <c r="Q179" s="110">
        <v>95.205818480185144</v>
      </c>
      <c r="R179" s="110">
        <v>1150.3181702645695</v>
      </c>
      <c r="S179" s="110">
        <v>0.12463172584896884</v>
      </c>
      <c r="T179" s="110">
        <v>9.6177701969297563E-2</v>
      </c>
      <c r="U179" s="110">
        <v>0.23743991316483176</v>
      </c>
      <c r="V179" s="110">
        <v>0.29349511552178636</v>
      </c>
      <c r="W179" s="110">
        <v>0.16549077376337418</v>
      </c>
      <c r="X179" s="110">
        <v>8.2764769731741364E-2</v>
      </c>
      <c r="Y179" s="110">
        <v>1</v>
      </c>
    </row>
    <row r="180" spans="1:25" x14ac:dyDescent="0.25">
      <c r="A180" s="107" t="str">
        <f t="shared" si="102"/>
        <v>South WestMaleTotal</v>
      </c>
      <c r="B180" s="107" t="s">
        <v>180</v>
      </c>
      <c r="C180" s="107" t="s">
        <v>14</v>
      </c>
      <c r="D180" s="107" t="s">
        <v>6</v>
      </c>
      <c r="E180" s="108">
        <f>SUM(E173:E179)</f>
        <v>9749</v>
      </c>
      <c r="F180" s="108">
        <f t="shared" ref="F180" si="147">SUM(F173:F179)</f>
        <v>7396</v>
      </c>
      <c r="G180" s="108">
        <f t="shared" ref="G180" si="148">SUM(G173:G179)</f>
        <v>16939</v>
      </c>
      <c r="H180" s="108">
        <f t="shared" ref="H180" si="149">SUM(H173:H179)</f>
        <v>17743</v>
      </c>
      <c r="I180" s="108">
        <f t="shared" ref="I180" si="150">SUM(I173:I179)</f>
        <v>9076</v>
      </c>
      <c r="J180" s="108">
        <f t="shared" ref="J180" si="151">SUM(J173:J179)</f>
        <v>4709</v>
      </c>
      <c r="K180" s="108">
        <f t="shared" ref="K180" si="152">SUM(K173:K179)</f>
        <v>65612</v>
      </c>
      <c r="L180" s="109">
        <v>434.73607698516395</v>
      </c>
      <c r="M180" s="110">
        <v>329.80900865547977</v>
      </c>
      <c r="N180" s="110">
        <v>755.35895046175938</v>
      </c>
      <c r="O180" s="110">
        <v>791.21163339293912</v>
      </c>
      <c r="P180" s="110">
        <v>404.72506254152711</v>
      </c>
      <c r="Q180" s="110">
        <v>209.98791532702197</v>
      </c>
      <c r="R180" s="110">
        <v>2925.8286473638914</v>
      </c>
      <c r="S180" s="110">
        <v>0.14858562458086935</v>
      </c>
      <c r="T180" s="110">
        <v>0.1127232823264037</v>
      </c>
      <c r="U180" s="110">
        <v>0.25816923733463393</v>
      </c>
      <c r="V180" s="110">
        <v>0.27042309333658476</v>
      </c>
      <c r="W180" s="110">
        <v>0.1383283545692861</v>
      </c>
      <c r="X180" s="110">
        <v>7.1770407852222162E-2</v>
      </c>
      <c r="Y180" s="110">
        <v>1</v>
      </c>
    </row>
    <row r="181" spans="1:25" x14ac:dyDescent="0.25">
      <c r="A181" s="107" t="str">
        <f t="shared" si="102"/>
        <v>South WestFemale0-14</v>
      </c>
      <c r="B181" s="107" t="s">
        <v>180</v>
      </c>
      <c r="C181" s="107" t="s">
        <v>15</v>
      </c>
      <c r="D181" s="107" t="s">
        <v>18</v>
      </c>
      <c r="E181" s="108">
        <v>46</v>
      </c>
      <c r="F181" s="108">
        <v>38</v>
      </c>
      <c r="G181" s="108">
        <v>98</v>
      </c>
      <c r="H181" s="108">
        <v>106</v>
      </c>
      <c r="I181" s="108">
        <v>41</v>
      </c>
      <c r="J181" s="108">
        <v>0</v>
      </c>
      <c r="K181" s="108">
        <v>329</v>
      </c>
      <c r="L181" s="109">
        <v>1.9860338644678681</v>
      </c>
      <c r="M181" s="110">
        <v>1.6406366706473694</v>
      </c>
      <c r="N181" s="110">
        <v>4.2311156243011103</v>
      </c>
      <c r="O181" s="110">
        <v>4.5765128181216088</v>
      </c>
      <c r="P181" s="110">
        <v>1.7701606183300564</v>
      </c>
      <c r="Q181" s="110">
        <v>0</v>
      </c>
      <c r="R181" s="110">
        <v>14.204459595868013</v>
      </c>
      <c r="S181" s="110">
        <v>0.13981762917933133</v>
      </c>
      <c r="T181" s="110">
        <v>0.11550151975683892</v>
      </c>
      <c r="U181" s="110">
        <v>0.2978723404255319</v>
      </c>
      <c r="V181" s="110">
        <v>0.32218844984802431</v>
      </c>
      <c r="W181" s="110">
        <v>0.12462006079027357</v>
      </c>
      <c r="X181" s="110">
        <v>0</v>
      </c>
      <c r="Y181" s="110">
        <v>1</v>
      </c>
    </row>
    <row r="182" spans="1:25" x14ac:dyDescent="0.25">
      <c r="A182" s="107" t="str">
        <f t="shared" si="102"/>
        <v>South WestFemale15-24</v>
      </c>
      <c r="B182" s="107" t="s">
        <v>180</v>
      </c>
      <c r="C182" s="107" t="s">
        <v>15</v>
      </c>
      <c r="D182" s="107" t="s">
        <v>19</v>
      </c>
      <c r="E182" s="108">
        <v>72</v>
      </c>
      <c r="F182" s="108">
        <v>56</v>
      </c>
      <c r="G182" s="108">
        <v>134</v>
      </c>
      <c r="H182" s="108">
        <v>112</v>
      </c>
      <c r="I182" s="108">
        <v>116</v>
      </c>
      <c r="J182" s="108">
        <v>92</v>
      </c>
      <c r="K182" s="108">
        <v>582</v>
      </c>
      <c r="L182" s="109">
        <v>3.1085747443844891</v>
      </c>
      <c r="M182" s="110">
        <v>2.4177803567434917</v>
      </c>
      <c r="N182" s="110">
        <v>5.7854029964933549</v>
      </c>
      <c r="O182" s="110">
        <v>4.8355607134869834</v>
      </c>
      <c r="P182" s="110">
        <v>5.008259310397233</v>
      </c>
      <c r="Q182" s="110">
        <v>3.9720677289357362</v>
      </c>
      <c r="R182" s="110">
        <v>25.127645850441287</v>
      </c>
      <c r="S182" s="110">
        <v>0.12371134020618557</v>
      </c>
      <c r="T182" s="110">
        <v>9.6219931271477668E-2</v>
      </c>
      <c r="U182" s="110">
        <v>0.23024054982817871</v>
      </c>
      <c r="V182" s="110">
        <v>0.19243986254295534</v>
      </c>
      <c r="W182" s="110">
        <v>0.19931271477663232</v>
      </c>
      <c r="X182" s="110">
        <v>0.15807560137457047</v>
      </c>
      <c r="Y182" s="110">
        <v>1</v>
      </c>
    </row>
    <row r="183" spans="1:25" x14ac:dyDescent="0.25">
      <c r="A183" s="107" t="str">
        <f t="shared" si="102"/>
        <v>South WestFemale25-49</v>
      </c>
      <c r="B183" s="107" t="s">
        <v>180</v>
      </c>
      <c r="C183" s="107" t="s">
        <v>15</v>
      </c>
      <c r="D183" s="107" t="s">
        <v>20</v>
      </c>
      <c r="E183" s="108">
        <v>1494</v>
      </c>
      <c r="F183" s="108">
        <v>1180</v>
      </c>
      <c r="G183" s="108">
        <v>2774</v>
      </c>
      <c r="H183" s="108">
        <v>2746</v>
      </c>
      <c r="I183" s="108">
        <v>1457</v>
      </c>
      <c r="J183" s="108">
        <v>641</v>
      </c>
      <c r="K183" s="108">
        <v>10292</v>
      </c>
      <c r="L183" s="109">
        <v>64.502925945978149</v>
      </c>
      <c r="M183" s="110">
        <v>50.946086088523572</v>
      </c>
      <c r="N183" s="110">
        <v>119.76647695725796</v>
      </c>
      <c r="O183" s="110">
        <v>118.55758677888622</v>
      </c>
      <c r="P183" s="110">
        <v>62.905463924558347</v>
      </c>
      <c r="Q183" s="110">
        <v>27.674950154867467</v>
      </c>
      <c r="R183" s="110">
        <v>444.3534898500717</v>
      </c>
      <c r="S183" s="110">
        <v>0.14516129032258066</v>
      </c>
      <c r="T183" s="110">
        <v>0.11465215701515741</v>
      </c>
      <c r="U183" s="110">
        <v>0.26952973183054801</v>
      </c>
      <c r="V183" s="110">
        <v>0.26680917217256123</v>
      </c>
      <c r="W183" s="110">
        <v>0.14156626506024098</v>
      </c>
      <c r="X183" s="110">
        <v>6.2281383598911777E-2</v>
      </c>
      <c r="Y183" s="110">
        <v>1</v>
      </c>
    </row>
    <row r="184" spans="1:25" x14ac:dyDescent="0.25">
      <c r="A184" s="107" t="str">
        <f t="shared" si="102"/>
        <v>South WestFemale50-64</v>
      </c>
      <c r="B184" s="107" t="s">
        <v>180</v>
      </c>
      <c r="C184" s="107" t="s">
        <v>15</v>
      </c>
      <c r="D184" s="107" t="s">
        <v>21</v>
      </c>
      <c r="E184" s="108">
        <v>2820</v>
      </c>
      <c r="F184" s="108">
        <v>2327</v>
      </c>
      <c r="G184" s="108">
        <v>6047</v>
      </c>
      <c r="H184" s="108">
        <v>7147</v>
      </c>
      <c r="I184" s="108">
        <v>4424</v>
      </c>
      <c r="J184" s="108">
        <v>2136</v>
      </c>
      <c r="K184" s="108">
        <v>24901</v>
      </c>
      <c r="L184" s="109">
        <v>121.75251082172583</v>
      </c>
      <c r="M184" s="110">
        <v>100.46740875253759</v>
      </c>
      <c r="N184" s="110">
        <v>261.07710387906951</v>
      </c>
      <c r="O184" s="110">
        <v>308.56921802938814</v>
      </c>
      <c r="P184" s="110">
        <v>191.00464818273585</v>
      </c>
      <c r="Q184" s="110">
        <v>92.221050750073175</v>
      </c>
      <c r="R184" s="110">
        <v>1075.0919404155302</v>
      </c>
      <c r="S184" s="110">
        <v>0.11324846391711176</v>
      </c>
      <c r="T184" s="110">
        <v>9.3450062246496116E-2</v>
      </c>
      <c r="U184" s="110">
        <v>0.24284165294566479</v>
      </c>
      <c r="V184" s="110">
        <v>0.28701658567929</v>
      </c>
      <c r="W184" s="110">
        <v>0.1776635476486888</v>
      </c>
      <c r="X184" s="110">
        <v>8.5779687562748466E-2</v>
      </c>
      <c r="Y184" s="110">
        <v>1</v>
      </c>
    </row>
    <row r="185" spans="1:25" x14ac:dyDescent="0.25">
      <c r="A185" s="107" t="str">
        <f t="shared" si="102"/>
        <v>South WestFemale65-69</v>
      </c>
      <c r="B185" s="107" t="s">
        <v>180</v>
      </c>
      <c r="C185" s="107" t="s">
        <v>15</v>
      </c>
      <c r="D185" s="107" t="s">
        <v>22</v>
      </c>
      <c r="E185" s="108">
        <v>1324</v>
      </c>
      <c r="F185" s="108">
        <v>1002</v>
      </c>
      <c r="G185" s="108">
        <v>2484</v>
      </c>
      <c r="H185" s="108">
        <v>3090</v>
      </c>
      <c r="I185" s="108">
        <v>2092</v>
      </c>
      <c r="J185" s="108">
        <v>1334</v>
      </c>
      <c r="K185" s="108">
        <v>11326</v>
      </c>
      <c r="L185" s="109">
        <v>57.163235577292554</v>
      </c>
      <c r="M185" s="110">
        <v>43.260998526017474</v>
      </c>
      <c r="N185" s="110">
        <v>107.24582868126488</v>
      </c>
      <c r="O185" s="110">
        <v>133.40966611316767</v>
      </c>
      <c r="P185" s="110">
        <v>90.321366184060437</v>
      </c>
      <c r="Q185" s="110">
        <v>57.594982069568175</v>
      </c>
      <c r="R185" s="110">
        <v>488.9960771513712</v>
      </c>
      <c r="S185" s="110">
        <v>0.1168991700512096</v>
      </c>
      <c r="T185" s="110">
        <v>8.8469009358996986E-2</v>
      </c>
      <c r="U185" s="110">
        <v>0.21931838248278299</v>
      </c>
      <c r="V185" s="110">
        <v>0.2728235917358291</v>
      </c>
      <c r="W185" s="110">
        <v>0.18470775207487197</v>
      </c>
      <c r="X185" s="110">
        <v>0.11778209429630937</v>
      </c>
      <c r="Y185" s="110">
        <v>1</v>
      </c>
    </row>
    <row r="186" spans="1:25" x14ac:dyDescent="0.25">
      <c r="A186" s="107" t="str">
        <f t="shared" si="102"/>
        <v>South WestFemale70-74</v>
      </c>
      <c r="B186" s="107" t="s">
        <v>180</v>
      </c>
      <c r="C186" s="107" t="s">
        <v>15</v>
      </c>
      <c r="D186" s="107" t="s">
        <v>23</v>
      </c>
      <c r="E186" s="108">
        <v>1016</v>
      </c>
      <c r="F186" s="108">
        <v>838</v>
      </c>
      <c r="G186" s="108">
        <v>2306</v>
      </c>
      <c r="H186" s="108">
        <v>2824</v>
      </c>
      <c r="I186" s="108">
        <v>2048</v>
      </c>
      <c r="J186" s="108">
        <v>1325</v>
      </c>
      <c r="K186" s="108">
        <v>10357</v>
      </c>
      <c r="L186" s="109">
        <v>43.865443615203347</v>
      </c>
      <c r="M186" s="110">
        <v>36.180356052697249</v>
      </c>
      <c r="N186" s="110">
        <v>99.560741118758784</v>
      </c>
      <c r="O186" s="110">
        <v>121.92520941863607</v>
      </c>
      <c r="P186" s="110">
        <v>88.4216816180477</v>
      </c>
      <c r="Q186" s="110">
        <v>57.206410226520113</v>
      </c>
      <c r="R186" s="110">
        <v>447.15984204986324</v>
      </c>
      <c r="S186" s="110">
        <v>9.809790479868688E-2</v>
      </c>
      <c r="T186" s="110">
        <v>8.091146084773583E-2</v>
      </c>
      <c r="U186" s="110">
        <v>0.22265134691512989</v>
      </c>
      <c r="V186" s="110">
        <v>0.27266582987351551</v>
      </c>
      <c r="W186" s="110">
        <v>0.19774065849184128</v>
      </c>
      <c r="X186" s="110">
        <v>0.12793279907309066</v>
      </c>
      <c r="Y186" s="110">
        <v>1</v>
      </c>
    </row>
    <row r="187" spans="1:25" x14ac:dyDescent="0.25">
      <c r="A187" s="107" t="str">
        <f t="shared" si="102"/>
        <v>South WestFemale75+</v>
      </c>
      <c r="B187" s="107" t="s">
        <v>180</v>
      </c>
      <c r="C187" s="107" t="s">
        <v>15</v>
      </c>
      <c r="D187" s="107" t="s">
        <v>24</v>
      </c>
      <c r="E187" s="108">
        <v>2935</v>
      </c>
      <c r="F187" s="108">
        <v>2011</v>
      </c>
      <c r="G187" s="108">
        <v>5274</v>
      </c>
      <c r="H187" s="108">
        <v>7114</v>
      </c>
      <c r="I187" s="108">
        <v>5344</v>
      </c>
      <c r="J187" s="108">
        <v>4050</v>
      </c>
      <c r="K187" s="108">
        <v>26728</v>
      </c>
      <c r="L187" s="109">
        <v>126.7175954828955</v>
      </c>
      <c r="M187" s="110">
        <v>86.824219596627884</v>
      </c>
      <c r="N187" s="110">
        <v>227.70310002616384</v>
      </c>
      <c r="O187" s="110">
        <v>307.14445460487855</v>
      </c>
      <c r="P187" s="110">
        <v>230.7253254720932</v>
      </c>
      <c r="Q187" s="110">
        <v>174.85732937162751</v>
      </c>
      <c r="R187" s="110">
        <v>1153.9720245542865</v>
      </c>
      <c r="S187" s="110">
        <v>0.10980993714456751</v>
      </c>
      <c r="T187" s="110">
        <v>7.5239449266686617E-2</v>
      </c>
      <c r="U187" s="110">
        <v>0.19732116132894345</v>
      </c>
      <c r="V187" s="110">
        <v>0.2661628255013469</v>
      </c>
      <c r="W187" s="110">
        <v>0.19994013768332836</v>
      </c>
      <c r="X187" s="110">
        <v>0.1515264890751272</v>
      </c>
      <c r="Y187" s="110">
        <v>1</v>
      </c>
    </row>
    <row r="188" spans="1:25" x14ac:dyDescent="0.25">
      <c r="A188" s="107" t="str">
        <f t="shared" si="102"/>
        <v>South WestFemaleTotal</v>
      </c>
      <c r="B188" s="107" t="s">
        <v>180</v>
      </c>
      <c r="C188" s="107" t="s">
        <v>15</v>
      </c>
      <c r="D188" s="107" t="s">
        <v>6</v>
      </c>
      <c r="E188" s="108">
        <f>SUM(E181:E187)</f>
        <v>9707</v>
      </c>
      <c r="F188" s="108">
        <f t="shared" ref="F188" si="153">SUM(F181:F187)</f>
        <v>7452</v>
      </c>
      <c r="G188" s="108">
        <f t="shared" ref="G188" si="154">SUM(G181:G187)</f>
        <v>19117</v>
      </c>
      <c r="H188" s="108">
        <f t="shared" ref="H188" si="155">SUM(H181:H187)</f>
        <v>23139</v>
      </c>
      <c r="I188" s="108">
        <f t="shared" ref="I188" si="156">SUM(I181:I187)</f>
        <v>15522</v>
      </c>
      <c r="J188" s="108">
        <f t="shared" ref="J188" si="157">SUM(J181:J187)</f>
        <v>9578</v>
      </c>
      <c r="K188" s="108">
        <f t="shared" ref="K188" si="158">SUM(K181:K187)</f>
        <v>84515</v>
      </c>
      <c r="L188" s="109">
        <v>419.09632005194771</v>
      </c>
      <c r="M188" s="110">
        <v>321.73748604379466</v>
      </c>
      <c r="N188" s="110">
        <v>825.36976928330944</v>
      </c>
      <c r="O188" s="110">
        <v>999.01820847656518</v>
      </c>
      <c r="P188" s="110">
        <v>670.15690531022278</v>
      </c>
      <c r="Q188" s="110">
        <v>413.5267903015922</v>
      </c>
      <c r="R188" s="110">
        <v>3648.9054794674321</v>
      </c>
      <c r="S188" s="110">
        <v>0.11485535112110276</v>
      </c>
      <c r="T188" s="110">
        <v>8.8173696976868013E-2</v>
      </c>
      <c r="U188" s="110">
        <v>0.2261965331597941</v>
      </c>
      <c r="V188" s="110">
        <v>0.27378571851150679</v>
      </c>
      <c r="W188" s="110">
        <v>0.18365970537774359</v>
      </c>
      <c r="X188" s="110">
        <v>0.11332899485298467</v>
      </c>
      <c r="Y188" s="110">
        <v>1</v>
      </c>
    </row>
    <row r="189" spans="1:25" x14ac:dyDescent="0.25">
      <c r="A189" s="107" t="str">
        <f t="shared" si="102"/>
        <v>South WestAll persons0-14</v>
      </c>
      <c r="B189" s="107" t="s">
        <v>180</v>
      </c>
      <c r="C189" s="107" t="s">
        <v>16</v>
      </c>
      <c r="D189" s="107" t="s">
        <v>18</v>
      </c>
      <c r="E189" s="108">
        <f>E173+E181</f>
        <v>101</v>
      </c>
      <c r="F189" s="108">
        <f t="shared" ref="F189:K189" si="159">F173+F181</f>
        <v>79</v>
      </c>
      <c r="G189" s="108">
        <f t="shared" si="159"/>
        <v>208</v>
      </c>
      <c r="H189" s="108">
        <f t="shared" si="159"/>
        <v>226</v>
      </c>
      <c r="I189" s="108">
        <f t="shared" si="159"/>
        <v>99</v>
      </c>
      <c r="J189" s="108">
        <f t="shared" si="159"/>
        <v>0</v>
      </c>
      <c r="K189" s="108">
        <f t="shared" si="159"/>
        <v>713</v>
      </c>
      <c r="L189" s="109">
        <v>2.2155516811430669</v>
      </c>
      <c r="M189" s="110">
        <v>1.7329562654485373</v>
      </c>
      <c r="N189" s="110">
        <v>4.5627202938391873</v>
      </c>
      <c r="O189" s="110">
        <v>4.957571088498347</v>
      </c>
      <c r="P189" s="110">
        <v>2.1716793706253821</v>
      </c>
      <c r="Q189" s="110">
        <v>0</v>
      </c>
      <c r="R189" s="110">
        <v>15.640478699554521</v>
      </c>
      <c r="S189" s="110">
        <v>0.14165497896213183</v>
      </c>
      <c r="T189" s="110">
        <v>0.11079943899018233</v>
      </c>
      <c r="U189" s="110">
        <v>0.29172510518934081</v>
      </c>
      <c r="V189" s="110">
        <v>0.31697054698457222</v>
      </c>
      <c r="W189" s="110">
        <v>0.13884992987377279</v>
      </c>
      <c r="X189" s="110">
        <v>0</v>
      </c>
      <c r="Y189" s="110">
        <v>1</v>
      </c>
    </row>
    <row r="190" spans="1:25" x14ac:dyDescent="0.25">
      <c r="A190" s="107" t="str">
        <f t="shared" si="102"/>
        <v>South WestAll persons15-24</v>
      </c>
      <c r="B190" s="107" t="s">
        <v>180</v>
      </c>
      <c r="C190" s="107" t="s">
        <v>16</v>
      </c>
      <c r="D190" s="107" t="s">
        <v>19</v>
      </c>
      <c r="E190" s="108">
        <f t="shared" ref="E190:K190" si="160">E174+E182</f>
        <v>147</v>
      </c>
      <c r="F190" s="108">
        <f t="shared" si="160"/>
        <v>111</v>
      </c>
      <c r="G190" s="108">
        <f t="shared" si="160"/>
        <v>271</v>
      </c>
      <c r="H190" s="108">
        <f t="shared" si="160"/>
        <v>248</v>
      </c>
      <c r="I190" s="108">
        <f t="shared" si="160"/>
        <v>267</v>
      </c>
      <c r="J190" s="108">
        <f t="shared" si="160"/>
        <v>218</v>
      </c>
      <c r="K190" s="108">
        <f t="shared" si="160"/>
        <v>1262</v>
      </c>
      <c r="L190" s="109">
        <v>3.22461482304981</v>
      </c>
      <c r="M190" s="110">
        <v>2.4349132337314892</v>
      </c>
      <c r="N190" s="110">
        <v>5.9446980751462482</v>
      </c>
      <c r="O190" s="110">
        <v>5.4401665041928764</v>
      </c>
      <c r="P190" s="110">
        <v>5.8569534541108794</v>
      </c>
      <c r="Q190" s="110">
        <v>4.7820818464276096</v>
      </c>
      <c r="R190" s="110">
        <v>27.683427936658912</v>
      </c>
      <c r="S190" s="110">
        <v>0.11648177496038035</v>
      </c>
      <c r="T190" s="110">
        <v>8.7955625990491282E-2</v>
      </c>
      <c r="U190" s="110">
        <v>0.21473851030110935</v>
      </c>
      <c r="V190" s="110">
        <v>0.196513470681458</v>
      </c>
      <c r="W190" s="110">
        <v>0.21156893819334391</v>
      </c>
      <c r="X190" s="110">
        <v>0.17274167987321712</v>
      </c>
      <c r="Y190" s="110">
        <v>1</v>
      </c>
    </row>
    <row r="191" spans="1:25" x14ac:dyDescent="0.25">
      <c r="A191" s="107" t="str">
        <f t="shared" si="102"/>
        <v>South WestAll persons25-49</v>
      </c>
      <c r="B191" s="107" t="s">
        <v>180</v>
      </c>
      <c r="C191" s="107" t="s">
        <v>16</v>
      </c>
      <c r="D191" s="107" t="s">
        <v>20</v>
      </c>
      <c r="E191" s="108">
        <f t="shared" ref="E191:K191" si="161">E175+E183</f>
        <v>2177</v>
      </c>
      <c r="F191" s="108">
        <f t="shared" si="161"/>
        <v>1706</v>
      </c>
      <c r="G191" s="108">
        <f t="shared" si="161"/>
        <v>4142</v>
      </c>
      <c r="H191" s="108">
        <f t="shared" si="161"/>
        <v>4289</v>
      </c>
      <c r="I191" s="108">
        <f t="shared" si="161"/>
        <v>2505</v>
      </c>
      <c r="J191" s="108">
        <f t="shared" si="161"/>
        <v>1243</v>
      </c>
      <c r="K191" s="108">
        <f t="shared" si="161"/>
        <v>16062</v>
      </c>
      <c r="L191" s="109">
        <v>47.755009998499567</v>
      </c>
      <c r="M191" s="110">
        <v>37.423080871584872</v>
      </c>
      <c r="N191" s="110">
        <v>90.859555082124572</v>
      </c>
      <c r="O191" s="110">
        <v>94.084169905174392</v>
      </c>
      <c r="P191" s="110">
        <v>54.950068923399826</v>
      </c>
      <c r="Q191" s="110">
        <v>27.26664098674091</v>
      </c>
      <c r="R191" s="110">
        <v>352.33852576752412</v>
      </c>
      <c r="S191" s="110">
        <v>0.13553729298966505</v>
      </c>
      <c r="T191" s="110">
        <v>0.10621342298592953</v>
      </c>
      <c r="U191" s="110">
        <v>0.25787573154028143</v>
      </c>
      <c r="V191" s="110">
        <v>0.26702776740131989</v>
      </c>
      <c r="W191" s="110">
        <v>0.15595816212177813</v>
      </c>
      <c r="X191" s="110">
        <v>7.7387622961026026E-2</v>
      </c>
      <c r="Y191" s="110">
        <v>1</v>
      </c>
    </row>
    <row r="192" spans="1:25" x14ac:dyDescent="0.25">
      <c r="A192" s="107" t="str">
        <f t="shared" si="102"/>
        <v>South WestAll persons50-64</v>
      </c>
      <c r="B192" s="107" t="s">
        <v>180</v>
      </c>
      <c r="C192" s="107" t="s">
        <v>16</v>
      </c>
      <c r="D192" s="107" t="s">
        <v>21</v>
      </c>
      <c r="E192" s="108">
        <f t="shared" ref="E192:K192" si="162">E176+E184</f>
        <v>5242</v>
      </c>
      <c r="F192" s="108">
        <f t="shared" si="162"/>
        <v>4177</v>
      </c>
      <c r="G192" s="108">
        <f t="shared" si="162"/>
        <v>9738</v>
      </c>
      <c r="H192" s="108">
        <f t="shared" si="162"/>
        <v>10273</v>
      </c>
      <c r="I192" s="108">
        <f t="shared" si="162"/>
        <v>5913</v>
      </c>
      <c r="J192" s="108">
        <f t="shared" si="162"/>
        <v>3047</v>
      </c>
      <c r="K192" s="108">
        <f t="shared" si="162"/>
        <v>38390</v>
      </c>
      <c r="L192" s="109">
        <v>114.98932586685105</v>
      </c>
      <c r="M192" s="110">
        <v>91.627320516184056</v>
      </c>
      <c r="N192" s="110">
        <v>213.61427991060577</v>
      </c>
      <c r="O192" s="110">
        <v>225.35012297408639</v>
      </c>
      <c r="P192" s="110">
        <v>129.70848604553419</v>
      </c>
      <c r="Q192" s="110">
        <v>66.839465073692324</v>
      </c>
      <c r="R192" s="110">
        <v>842.12900038695375</v>
      </c>
      <c r="S192" s="110">
        <v>0.13654597551445691</v>
      </c>
      <c r="T192" s="110">
        <v>0.1088043761396197</v>
      </c>
      <c r="U192" s="110">
        <v>0.25365980724146914</v>
      </c>
      <c r="V192" s="110">
        <v>0.2675957280541808</v>
      </c>
      <c r="W192" s="110">
        <v>0.15402448554311018</v>
      </c>
      <c r="X192" s="110">
        <v>7.9369627507163337E-2</v>
      </c>
      <c r="Y192" s="110">
        <v>1</v>
      </c>
    </row>
    <row r="193" spans="1:25" x14ac:dyDescent="0.25">
      <c r="A193" s="107" t="str">
        <f t="shared" si="102"/>
        <v>South WestAll persons65-69</v>
      </c>
      <c r="B193" s="107" t="s">
        <v>180</v>
      </c>
      <c r="C193" s="107" t="s">
        <v>16</v>
      </c>
      <c r="D193" s="107" t="s">
        <v>22</v>
      </c>
      <c r="E193" s="108">
        <f t="shared" ref="E193:K193" si="163">E177+E185</f>
        <v>2972</v>
      </c>
      <c r="F193" s="108">
        <f t="shared" si="163"/>
        <v>2212</v>
      </c>
      <c r="G193" s="108">
        <f t="shared" si="163"/>
        <v>5127</v>
      </c>
      <c r="H193" s="108">
        <f t="shared" si="163"/>
        <v>5393</v>
      </c>
      <c r="I193" s="108">
        <f t="shared" si="163"/>
        <v>2950</v>
      </c>
      <c r="J193" s="108">
        <f t="shared" si="163"/>
        <v>1771</v>
      </c>
      <c r="K193" s="108">
        <f t="shared" si="163"/>
        <v>20425</v>
      </c>
      <c r="L193" s="109">
        <v>65.194253429279158</v>
      </c>
      <c r="M193" s="110">
        <v>48.522775432559044</v>
      </c>
      <c r="N193" s="110">
        <v>112.46666801208418</v>
      </c>
      <c r="O193" s="110">
        <v>118.30168531093622</v>
      </c>
      <c r="P193" s="110">
        <v>64.711658013584625</v>
      </c>
      <c r="Q193" s="110">
        <v>38.848930963409614</v>
      </c>
      <c r="R193" s="110">
        <v>448.04597116185283</v>
      </c>
      <c r="S193" s="110">
        <v>0.14550795593635252</v>
      </c>
      <c r="T193" s="110">
        <v>0.10829865361077111</v>
      </c>
      <c r="U193" s="110">
        <v>0.251015911872705</v>
      </c>
      <c r="V193" s="110">
        <v>0.26403916768665853</v>
      </c>
      <c r="W193" s="110">
        <v>0.14443084455324359</v>
      </c>
      <c r="X193" s="110">
        <v>8.6707466340269282E-2</v>
      </c>
      <c r="Y193" s="110">
        <v>1</v>
      </c>
    </row>
    <row r="194" spans="1:25" x14ac:dyDescent="0.25">
      <c r="A194" s="107" t="str">
        <f t="shared" si="102"/>
        <v>South WestAll persons70-74</v>
      </c>
      <c r="B194" s="107" t="s">
        <v>180</v>
      </c>
      <c r="C194" s="107" t="s">
        <v>16</v>
      </c>
      <c r="D194" s="107" t="s">
        <v>23</v>
      </c>
      <c r="E194" s="108">
        <f t="shared" ref="E194:K194" si="164">E178+E186</f>
        <v>2667</v>
      </c>
      <c r="F194" s="108">
        <f t="shared" si="164"/>
        <v>2071</v>
      </c>
      <c r="G194" s="108">
        <f t="shared" si="164"/>
        <v>5171</v>
      </c>
      <c r="H194" s="108">
        <f t="shared" si="164"/>
        <v>5768</v>
      </c>
      <c r="I194" s="108">
        <f t="shared" si="164"/>
        <v>3251</v>
      </c>
      <c r="J194" s="108">
        <f t="shared" si="164"/>
        <v>1823</v>
      </c>
      <c r="K194" s="108">
        <f t="shared" si="164"/>
        <v>20751</v>
      </c>
      <c r="L194" s="109">
        <v>58.503726075332267</v>
      </c>
      <c r="M194" s="110">
        <v>45.429777541062286</v>
      </c>
      <c r="N194" s="110">
        <v>113.43185884347325</v>
      </c>
      <c r="O194" s="110">
        <v>126.52774353300207</v>
      </c>
      <c r="P194" s="110">
        <v>71.314440746496132</v>
      </c>
      <c r="Q194" s="110">
        <v>39.989611036869412</v>
      </c>
      <c r="R194" s="110">
        <v>455.19715777623543</v>
      </c>
      <c r="S194" s="110">
        <v>0.12852392655775624</v>
      </c>
      <c r="T194" s="110">
        <v>9.9802419160522376E-2</v>
      </c>
      <c r="U194" s="110">
        <v>0.24919280998506096</v>
      </c>
      <c r="V194" s="110">
        <v>0.27796250783094789</v>
      </c>
      <c r="W194" s="110">
        <v>0.15666714857115319</v>
      </c>
      <c r="X194" s="110">
        <v>8.7851187894559299E-2</v>
      </c>
      <c r="Y194" s="110">
        <v>1</v>
      </c>
    </row>
    <row r="195" spans="1:25" x14ac:dyDescent="0.25">
      <c r="A195" s="107" t="str">
        <f t="shared" si="102"/>
        <v>South WestAll persons75+</v>
      </c>
      <c r="B195" s="107" t="s">
        <v>180</v>
      </c>
      <c r="C195" s="107" t="s">
        <v>16</v>
      </c>
      <c r="D195" s="107" t="s">
        <v>24</v>
      </c>
      <c r="E195" s="108">
        <f t="shared" ref="E195:K195" si="165">E179+E187</f>
        <v>6150</v>
      </c>
      <c r="F195" s="108">
        <f t="shared" si="165"/>
        <v>4492</v>
      </c>
      <c r="G195" s="108">
        <f t="shared" si="165"/>
        <v>11399</v>
      </c>
      <c r="H195" s="108">
        <f t="shared" si="165"/>
        <v>14685</v>
      </c>
      <c r="I195" s="108">
        <f t="shared" si="165"/>
        <v>9613</v>
      </c>
      <c r="J195" s="108">
        <f t="shared" si="165"/>
        <v>6185</v>
      </c>
      <c r="K195" s="108">
        <f t="shared" si="165"/>
        <v>52524</v>
      </c>
      <c r="L195" s="109">
        <v>134.90735484187979</v>
      </c>
      <c r="M195" s="110">
        <v>98.537209422719357</v>
      </c>
      <c r="N195" s="110">
        <v>250.05023379554274</v>
      </c>
      <c r="O195" s="110">
        <v>322.13243997609834</v>
      </c>
      <c r="P195" s="110">
        <v>210.87226050325049</v>
      </c>
      <c r="Q195" s="110">
        <v>135.67512027593929</v>
      </c>
      <c r="R195" s="110">
        <v>1152.17461881543</v>
      </c>
      <c r="S195" s="110">
        <v>0.11708933059172949</v>
      </c>
      <c r="T195" s="110">
        <v>8.5522808620820956E-2</v>
      </c>
      <c r="U195" s="110">
        <v>0.21702459827888204</v>
      </c>
      <c r="V195" s="110">
        <v>0.27958647475439796</v>
      </c>
      <c r="W195" s="110">
        <v>0.18302109511842204</v>
      </c>
      <c r="X195" s="110">
        <v>0.11775569263574748</v>
      </c>
      <c r="Y195" s="110">
        <v>1</v>
      </c>
    </row>
    <row r="196" spans="1:25" x14ac:dyDescent="0.25">
      <c r="A196" s="107" t="str">
        <f t="shared" si="102"/>
        <v>South WestAll personsTotal</v>
      </c>
      <c r="B196" s="107" t="s">
        <v>180</v>
      </c>
      <c r="C196" s="107" t="s">
        <v>16</v>
      </c>
      <c r="D196" s="107" t="s">
        <v>6</v>
      </c>
      <c r="E196" s="108">
        <f>SUM(E189:E195)</f>
        <v>19456</v>
      </c>
      <c r="F196" s="108">
        <f t="shared" ref="F196" si="166">SUM(F189:F195)</f>
        <v>14848</v>
      </c>
      <c r="G196" s="108">
        <f t="shared" ref="G196" si="167">SUM(G189:G195)</f>
        <v>36056</v>
      </c>
      <c r="H196" s="108">
        <f t="shared" ref="H196" si="168">SUM(H189:H195)</f>
        <v>40882</v>
      </c>
      <c r="I196" s="108">
        <f t="shared" ref="I196" si="169">SUM(I189:I195)</f>
        <v>24598</v>
      </c>
      <c r="J196" s="108">
        <f t="shared" ref="J196" si="170">SUM(J189:J195)</f>
        <v>14287</v>
      </c>
      <c r="K196" s="108">
        <f t="shared" ref="K196" si="171">SUM(K189:K195)</f>
        <v>150127</v>
      </c>
      <c r="L196" s="109">
        <v>426.7898367160347</v>
      </c>
      <c r="M196" s="110">
        <v>325.70803328328964</v>
      </c>
      <c r="N196" s="110">
        <v>790.93001401281595</v>
      </c>
      <c r="O196" s="110">
        <v>896.79389929198862</v>
      </c>
      <c r="P196" s="110">
        <v>539.58554705700158</v>
      </c>
      <c r="Q196" s="110">
        <v>313.40185018307915</v>
      </c>
      <c r="R196" s="110">
        <v>3293.2091805442096</v>
      </c>
      <c r="S196" s="110">
        <v>0.12959694125640292</v>
      </c>
      <c r="T196" s="110">
        <v>9.8902928853570646E-2</v>
      </c>
      <c r="U196" s="110">
        <v>0.24016998940896706</v>
      </c>
      <c r="V196" s="110">
        <v>0.2723161056971764</v>
      </c>
      <c r="W196" s="110">
        <v>0.16384794207570924</v>
      </c>
      <c r="X196" s="110">
        <v>9.516609270817375E-2</v>
      </c>
      <c r="Y196" s="110">
        <v>1</v>
      </c>
    </row>
    <row r="197" spans="1:25" x14ac:dyDescent="0.25">
      <c r="A197" s="107" t="str">
        <f t="shared" si="102"/>
        <v>Thames ValleyMale0-14</v>
      </c>
      <c r="B197" s="107" t="s">
        <v>181</v>
      </c>
      <c r="C197" s="107" t="s">
        <v>14</v>
      </c>
      <c r="D197" s="107" t="s">
        <v>18</v>
      </c>
      <c r="E197" s="108">
        <v>30</v>
      </c>
      <c r="F197" s="108">
        <v>16</v>
      </c>
      <c r="G197" s="108">
        <v>56</v>
      </c>
      <c r="H197" s="108">
        <v>57</v>
      </c>
      <c r="I197" s="108">
        <v>21</v>
      </c>
      <c r="J197" s="108">
        <v>0</v>
      </c>
      <c r="K197" s="108">
        <v>180</v>
      </c>
      <c r="L197" s="109">
        <v>3.0031563172894713</v>
      </c>
      <c r="M197" s="110">
        <v>1.6016833692210513</v>
      </c>
      <c r="N197" s="110">
        <v>5.6058917922736793</v>
      </c>
      <c r="O197" s="110">
        <v>5.7059970028499958</v>
      </c>
      <c r="P197" s="110">
        <v>2.10220942210263</v>
      </c>
      <c r="Q197" s="110">
        <v>0</v>
      </c>
      <c r="R197" s="110">
        <v>18.018937903736827</v>
      </c>
      <c r="S197" s="110">
        <v>0.16666666666666669</v>
      </c>
      <c r="T197" s="110">
        <v>8.8888888888888892E-2</v>
      </c>
      <c r="U197" s="110">
        <v>0.31111111111111112</v>
      </c>
      <c r="V197" s="110">
        <v>0.31666666666666671</v>
      </c>
      <c r="W197" s="110">
        <v>0.11666666666666667</v>
      </c>
      <c r="X197" s="110">
        <v>0</v>
      </c>
      <c r="Y197" s="110">
        <v>1</v>
      </c>
    </row>
    <row r="198" spans="1:25" x14ac:dyDescent="0.25">
      <c r="A198" s="107" t="str">
        <f t="shared" ref="A198:A261" si="172">B198&amp;C198&amp;D198</f>
        <v>Thames ValleyMale15-24</v>
      </c>
      <c r="B198" s="107" t="s">
        <v>181</v>
      </c>
      <c r="C198" s="107" t="s">
        <v>14</v>
      </c>
      <c r="D198" s="107" t="s">
        <v>19</v>
      </c>
      <c r="E198" s="108">
        <v>33</v>
      </c>
      <c r="F198" s="108">
        <v>25</v>
      </c>
      <c r="G198" s="108">
        <v>62</v>
      </c>
      <c r="H198" s="108">
        <v>62</v>
      </c>
      <c r="I198" s="108">
        <v>61</v>
      </c>
      <c r="J198" s="108">
        <v>68</v>
      </c>
      <c r="K198" s="108">
        <v>311</v>
      </c>
      <c r="L198" s="109">
        <v>3.3034719490184186</v>
      </c>
      <c r="M198" s="110">
        <v>2.5026302644078928</v>
      </c>
      <c r="N198" s="110">
        <v>6.2065230557315738</v>
      </c>
      <c r="O198" s="110">
        <v>6.2065230557315738</v>
      </c>
      <c r="P198" s="110">
        <v>6.1064178451552582</v>
      </c>
      <c r="Q198" s="110">
        <v>6.8071543191894683</v>
      </c>
      <c r="R198" s="110">
        <v>31.132720489234185</v>
      </c>
      <c r="S198" s="110">
        <v>0.10610932475884245</v>
      </c>
      <c r="T198" s="110">
        <v>8.0385852090032156E-2</v>
      </c>
      <c r="U198" s="110">
        <v>0.19935691318327975</v>
      </c>
      <c r="V198" s="110">
        <v>0.19935691318327975</v>
      </c>
      <c r="W198" s="110">
        <v>0.19614147909967847</v>
      </c>
      <c r="X198" s="110">
        <v>0.21864951768488747</v>
      </c>
      <c r="Y198" s="110">
        <v>1</v>
      </c>
    </row>
    <row r="199" spans="1:25" x14ac:dyDescent="0.25">
      <c r="A199" s="107" t="str">
        <f t="shared" si="172"/>
        <v>Thames ValleyMale25-49</v>
      </c>
      <c r="B199" s="107" t="s">
        <v>181</v>
      </c>
      <c r="C199" s="107" t="s">
        <v>14</v>
      </c>
      <c r="D199" s="107" t="s">
        <v>20</v>
      </c>
      <c r="E199" s="108">
        <v>317</v>
      </c>
      <c r="F199" s="108">
        <v>273</v>
      </c>
      <c r="G199" s="108">
        <v>676</v>
      </c>
      <c r="H199" s="108">
        <v>765</v>
      </c>
      <c r="I199" s="108">
        <v>513</v>
      </c>
      <c r="J199" s="108">
        <v>343</v>
      </c>
      <c r="K199" s="108">
        <v>2887</v>
      </c>
      <c r="L199" s="109">
        <v>31.73335175269208</v>
      </c>
      <c r="M199" s="110">
        <v>27.32872248733419</v>
      </c>
      <c r="N199" s="110">
        <v>67.671122349589425</v>
      </c>
      <c r="O199" s="110">
        <v>76.580486090881521</v>
      </c>
      <c r="P199" s="110">
        <v>51.353973025649957</v>
      </c>
      <c r="Q199" s="110">
        <v>34.336087227676288</v>
      </c>
      <c r="R199" s="110">
        <v>289.00374293382345</v>
      </c>
      <c r="S199" s="110">
        <v>0.10980256321440943</v>
      </c>
      <c r="T199" s="110">
        <v>9.4561828888119162E-2</v>
      </c>
      <c r="U199" s="110">
        <v>0.23415310010391413</v>
      </c>
      <c r="V199" s="110">
        <v>0.26498094908209213</v>
      </c>
      <c r="W199" s="110">
        <v>0.17769310703152061</v>
      </c>
      <c r="X199" s="110">
        <v>0.11880845167994458</v>
      </c>
      <c r="Y199" s="110">
        <v>1</v>
      </c>
    </row>
    <row r="200" spans="1:25" x14ac:dyDescent="0.25">
      <c r="A200" s="107" t="str">
        <f t="shared" si="172"/>
        <v>Thames ValleyMale50-64</v>
      </c>
      <c r="B200" s="107" t="s">
        <v>181</v>
      </c>
      <c r="C200" s="107" t="s">
        <v>14</v>
      </c>
      <c r="D200" s="107" t="s">
        <v>21</v>
      </c>
      <c r="E200" s="108">
        <v>975</v>
      </c>
      <c r="F200" s="108">
        <v>711</v>
      </c>
      <c r="G200" s="108">
        <v>1583</v>
      </c>
      <c r="H200" s="108">
        <v>1411</v>
      </c>
      <c r="I200" s="108">
        <v>784</v>
      </c>
      <c r="J200" s="108">
        <v>438</v>
      </c>
      <c r="K200" s="108">
        <v>5902</v>
      </c>
      <c r="L200" s="109">
        <v>97.602580311907815</v>
      </c>
      <c r="M200" s="110">
        <v>71.174804719760473</v>
      </c>
      <c r="N200" s="110">
        <v>158.46654834230776</v>
      </c>
      <c r="O200" s="110">
        <v>141.24845212318147</v>
      </c>
      <c r="P200" s="110">
        <v>78.482485091831521</v>
      </c>
      <c r="Q200" s="110">
        <v>43.846082232426284</v>
      </c>
      <c r="R200" s="110">
        <v>590.82095282141529</v>
      </c>
      <c r="S200" s="110">
        <v>0.16519823788546256</v>
      </c>
      <c r="T200" s="110">
        <v>0.12046763808878348</v>
      </c>
      <c r="U200" s="110">
        <v>0.26821416468993564</v>
      </c>
      <c r="V200" s="110">
        <v>0.23907150118603865</v>
      </c>
      <c r="W200" s="110">
        <v>0.13283632666892581</v>
      </c>
      <c r="X200" s="110">
        <v>7.4212131480853955E-2</v>
      </c>
      <c r="Y200" s="110">
        <v>1</v>
      </c>
    </row>
    <row r="201" spans="1:25" x14ac:dyDescent="0.25">
      <c r="A201" s="107" t="str">
        <f t="shared" si="172"/>
        <v>Thames ValleyMale65-69</v>
      </c>
      <c r="B201" s="107" t="s">
        <v>181</v>
      </c>
      <c r="C201" s="107" t="s">
        <v>14</v>
      </c>
      <c r="D201" s="107" t="s">
        <v>22</v>
      </c>
      <c r="E201" s="108">
        <v>574</v>
      </c>
      <c r="F201" s="108">
        <v>451</v>
      </c>
      <c r="G201" s="108">
        <v>980</v>
      </c>
      <c r="H201" s="108">
        <v>981</v>
      </c>
      <c r="I201" s="108">
        <v>420</v>
      </c>
      <c r="J201" s="108">
        <v>223</v>
      </c>
      <c r="K201" s="108">
        <v>3629</v>
      </c>
      <c r="L201" s="109">
        <v>57.460390870805213</v>
      </c>
      <c r="M201" s="110">
        <v>45.147449969918384</v>
      </c>
      <c r="N201" s="110">
        <v>98.103106364789397</v>
      </c>
      <c r="O201" s="110">
        <v>98.203211575365714</v>
      </c>
      <c r="P201" s="110">
        <v>42.044188442052594</v>
      </c>
      <c r="Q201" s="110">
        <v>22.323461958518404</v>
      </c>
      <c r="R201" s="110">
        <v>363.28180918144972</v>
      </c>
      <c r="S201" s="110">
        <v>0.1581702948470653</v>
      </c>
      <c r="T201" s="110">
        <v>0.12427666023697988</v>
      </c>
      <c r="U201" s="110">
        <v>0.27004684486084318</v>
      </c>
      <c r="V201" s="110">
        <v>0.27032240286580328</v>
      </c>
      <c r="W201" s="110">
        <v>0.11573436208321851</v>
      </c>
      <c r="X201" s="110">
        <v>6.1449435106089835E-2</v>
      </c>
      <c r="Y201" s="110">
        <v>1</v>
      </c>
    </row>
    <row r="202" spans="1:25" x14ac:dyDescent="0.25">
      <c r="A202" s="107" t="str">
        <f t="shared" si="172"/>
        <v>Thames ValleyMale70-74</v>
      </c>
      <c r="B202" s="107" t="s">
        <v>181</v>
      </c>
      <c r="C202" s="107" t="s">
        <v>14</v>
      </c>
      <c r="D202" s="107" t="s">
        <v>23</v>
      </c>
      <c r="E202" s="108">
        <v>490</v>
      </c>
      <c r="F202" s="108">
        <v>449</v>
      </c>
      <c r="G202" s="108">
        <v>1098</v>
      </c>
      <c r="H202" s="108">
        <v>1256</v>
      </c>
      <c r="I202" s="108">
        <v>584</v>
      </c>
      <c r="J202" s="108">
        <v>247</v>
      </c>
      <c r="K202" s="108">
        <v>4124</v>
      </c>
      <c r="L202" s="109">
        <v>49.051553182394699</v>
      </c>
      <c r="M202" s="110">
        <v>44.947239548765751</v>
      </c>
      <c r="N202" s="110">
        <v>109.91552121279464</v>
      </c>
      <c r="O202" s="110">
        <v>125.73214448385252</v>
      </c>
      <c r="P202" s="110">
        <v>58.461442976568371</v>
      </c>
      <c r="Q202" s="110">
        <v>24.725987012349979</v>
      </c>
      <c r="R202" s="110">
        <v>412.83388841672598</v>
      </c>
      <c r="S202" s="110">
        <v>0.11881668283220174</v>
      </c>
      <c r="T202" s="110">
        <v>0.10887487875848691</v>
      </c>
      <c r="U202" s="110">
        <v>0.26624636275460717</v>
      </c>
      <c r="V202" s="110">
        <v>0.30455868089233751</v>
      </c>
      <c r="W202" s="110">
        <v>0.14161008729388941</v>
      </c>
      <c r="X202" s="110">
        <v>5.9893307468477201E-2</v>
      </c>
      <c r="Y202" s="110">
        <v>1</v>
      </c>
    </row>
    <row r="203" spans="1:25" x14ac:dyDescent="0.25">
      <c r="A203" s="107" t="str">
        <f t="shared" si="172"/>
        <v>Thames ValleyMale75+</v>
      </c>
      <c r="B203" s="107" t="s">
        <v>181</v>
      </c>
      <c r="C203" s="107" t="s">
        <v>14</v>
      </c>
      <c r="D203" s="107" t="s">
        <v>24</v>
      </c>
      <c r="E203" s="108">
        <v>1041</v>
      </c>
      <c r="F203" s="108">
        <v>837</v>
      </c>
      <c r="G203" s="108">
        <v>2278</v>
      </c>
      <c r="H203" s="108">
        <v>3102</v>
      </c>
      <c r="I203" s="108">
        <v>1932</v>
      </c>
      <c r="J203" s="108">
        <v>850</v>
      </c>
      <c r="K203" s="108">
        <v>10040</v>
      </c>
      <c r="L203" s="109">
        <v>104.20952420994465</v>
      </c>
      <c r="M203" s="110">
        <v>83.788061252376252</v>
      </c>
      <c r="N203" s="110">
        <v>228.03966969284718</v>
      </c>
      <c r="O203" s="110">
        <v>310.52636320773132</v>
      </c>
      <c r="P203" s="110">
        <v>193.40326683344196</v>
      </c>
      <c r="Q203" s="110">
        <v>85.089428989868352</v>
      </c>
      <c r="R203" s="110">
        <v>1005.0563141862098</v>
      </c>
      <c r="S203" s="110">
        <v>0.10368525896414342</v>
      </c>
      <c r="T203" s="110">
        <v>8.3366533864541834E-2</v>
      </c>
      <c r="U203" s="110">
        <v>0.22689243027888445</v>
      </c>
      <c r="V203" s="110">
        <v>0.3089641434262948</v>
      </c>
      <c r="W203" s="110">
        <v>0.19243027888446215</v>
      </c>
      <c r="X203" s="110">
        <v>8.4661354581673301E-2</v>
      </c>
      <c r="Y203" s="110">
        <v>1</v>
      </c>
    </row>
    <row r="204" spans="1:25" x14ac:dyDescent="0.25">
      <c r="A204" s="107" t="str">
        <f t="shared" si="172"/>
        <v>Thames ValleyMaleTotal</v>
      </c>
      <c r="B204" s="107" t="s">
        <v>181</v>
      </c>
      <c r="C204" s="107" t="s">
        <v>14</v>
      </c>
      <c r="D204" s="107" t="s">
        <v>6</v>
      </c>
      <c r="E204" s="108">
        <f>SUM(E197:E203)</f>
        <v>3460</v>
      </c>
      <c r="F204" s="108">
        <f t="shared" ref="F204" si="173">SUM(F197:F203)</f>
        <v>2762</v>
      </c>
      <c r="G204" s="108">
        <f t="shared" ref="G204" si="174">SUM(G197:G203)</f>
        <v>6733</v>
      </c>
      <c r="H204" s="108">
        <f t="shared" ref="H204" si="175">SUM(H197:H203)</f>
        <v>7634</v>
      </c>
      <c r="I204" s="108">
        <f t="shared" ref="I204" si="176">SUM(I197:I203)</f>
        <v>4315</v>
      </c>
      <c r="J204" s="108">
        <f t="shared" ref="J204" si="177">SUM(J197:J203)</f>
        <v>2169</v>
      </c>
      <c r="K204" s="108">
        <f t="shared" ref="K204" si="178">SUM(K197:K203)</f>
        <v>27073</v>
      </c>
      <c r="L204" s="109">
        <v>346.36402859405234</v>
      </c>
      <c r="M204" s="110">
        <v>276.490591611784</v>
      </c>
      <c r="N204" s="110">
        <v>674.00838281033361</v>
      </c>
      <c r="O204" s="110">
        <v>764.20317753959409</v>
      </c>
      <c r="P204" s="110">
        <v>431.95398363680226</v>
      </c>
      <c r="Q204" s="110">
        <v>217.12820174002877</v>
      </c>
      <c r="R204" s="110">
        <v>2710.148365932595</v>
      </c>
      <c r="S204" s="110">
        <v>0.12780260776419311</v>
      </c>
      <c r="T204" s="110">
        <v>0.10202046319211024</v>
      </c>
      <c r="U204" s="110">
        <v>0.24869796476193995</v>
      </c>
      <c r="V204" s="110">
        <v>0.28197835481845385</v>
      </c>
      <c r="W204" s="110">
        <v>0.15938388800650094</v>
      </c>
      <c r="X204" s="110">
        <v>8.0116721456801987E-2</v>
      </c>
      <c r="Y204" s="110">
        <v>1</v>
      </c>
    </row>
    <row r="205" spans="1:25" x14ac:dyDescent="0.25">
      <c r="A205" s="107" t="str">
        <f t="shared" si="172"/>
        <v>Thames ValleyFemale0-14</v>
      </c>
      <c r="B205" s="107" t="s">
        <v>181</v>
      </c>
      <c r="C205" s="107" t="s">
        <v>15</v>
      </c>
      <c r="D205" s="107" t="s">
        <v>18</v>
      </c>
      <c r="E205" s="108">
        <v>20</v>
      </c>
      <c r="F205" s="108">
        <v>14</v>
      </c>
      <c r="G205" s="108">
        <v>35</v>
      </c>
      <c r="H205" s="108">
        <v>57</v>
      </c>
      <c r="I205" s="108">
        <v>23</v>
      </c>
      <c r="J205" s="108">
        <v>0</v>
      </c>
      <c r="K205" s="108">
        <v>149</v>
      </c>
      <c r="L205" s="109">
        <v>1.9742440126114706</v>
      </c>
      <c r="M205" s="110">
        <v>1.3819708088280296</v>
      </c>
      <c r="N205" s="110">
        <v>3.4549270220700738</v>
      </c>
      <c r="O205" s="110">
        <v>5.6265954359426917</v>
      </c>
      <c r="P205" s="110">
        <v>2.2703806145031913</v>
      </c>
      <c r="Q205" s="110">
        <v>0</v>
      </c>
      <c r="R205" s="110">
        <v>14.708117893955457</v>
      </c>
      <c r="S205" s="110">
        <v>0.13422818791946309</v>
      </c>
      <c r="T205" s="110">
        <v>9.3959731543624164E-2</v>
      </c>
      <c r="U205" s="110">
        <v>0.2348993288590604</v>
      </c>
      <c r="V205" s="110">
        <v>0.3825503355704698</v>
      </c>
      <c r="W205" s="110">
        <v>0.15436241610738255</v>
      </c>
      <c r="X205" s="110">
        <v>0</v>
      </c>
      <c r="Y205" s="110">
        <v>1</v>
      </c>
    </row>
    <row r="206" spans="1:25" x14ac:dyDescent="0.25">
      <c r="A206" s="107" t="str">
        <f t="shared" si="172"/>
        <v>Thames ValleyFemale15-24</v>
      </c>
      <c r="B206" s="107" t="s">
        <v>181</v>
      </c>
      <c r="C206" s="107" t="s">
        <v>15</v>
      </c>
      <c r="D206" s="107" t="s">
        <v>19</v>
      </c>
      <c r="E206" s="108">
        <v>27</v>
      </c>
      <c r="F206" s="108">
        <v>11</v>
      </c>
      <c r="G206" s="108">
        <v>35</v>
      </c>
      <c r="H206" s="108">
        <v>48</v>
      </c>
      <c r="I206" s="108">
        <v>38</v>
      </c>
      <c r="J206" s="108">
        <v>60</v>
      </c>
      <c r="K206" s="108">
        <v>219</v>
      </c>
      <c r="L206" s="109">
        <v>2.6652294170254853</v>
      </c>
      <c r="M206" s="110">
        <v>1.0858342069363089</v>
      </c>
      <c r="N206" s="110">
        <v>3.4549270220700738</v>
      </c>
      <c r="O206" s="110">
        <v>4.7381856302675294</v>
      </c>
      <c r="P206" s="110">
        <v>3.7510636239617945</v>
      </c>
      <c r="Q206" s="110">
        <v>5.9227320378344119</v>
      </c>
      <c r="R206" s="110">
        <v>21.617971938095604</v>
      </c>
      <c r="S206" s="110">
        <v>0.12328767123287671</v>
      </c>
      <c r="T206" s="110">
        <v>5.0228310502283109E-2</v>
      </c>
      <c r="U206" s="110">
        <v>0.15981735159817353</v>
      </c>
      <c r="V206" s="110">
        <v>0.21917808219178081</v>
      </c>
      <c r="W206" s="110">
        <v>0.17351598173515984</v>
      </c>
      <c r="X206" s="110">
        <v>0.27397260273972601</v>
      </c>
      <c r="Y206" s="110">
        <v>1</v>
      </c>
    </row>
    <row r="207" spans="1:25" x14ac:dyDescent="0.25">
      <c r="A207" s="107" t="str">
        <f t="shared" si="172"/>
        <v>Thames ValleyFemale25-49</v>
      </c>
      <c r="B207" s="107" t="s">
        <v>181</v>
      </c>
      <c r="C207" s="107" t="s">
        <v>15</v>
      </c>
      <c r="D207" s="107" t="s">
        <v>20</v>
      </c>
      <c r="E207" s="108">
        <v>650</v>
      </c>
      <c r="F207" s="108">
        <v>569</v>
      </c>
      <c r="G207" s="108">
        <v>1339</v>
      </c>
      <c r="H207" s="108">
        <v>1337</v>
      </c>
      <c r="I207" s="108">
        <v>693</v>
      </c>
      <c r="J207" s="108">
        <v>354</v>
      </c>
      <c r="K207" s="108">
        <v>4942</v>
      </c>
      <c r="L207" s="109">
        <v>64.1629304098728</v>
      </c>
      <c r="M207" s="110">
        <v>56.167242158796341</v>
      </c>
      <c r="N207" s="110">
        <v>132.17563664433797</v>
      </c>
      <c r="O207" s="110">
        <v>131.97821224307683</v>
      </c>
      <c r="P207" s="110">
        <v>68.407555036987461</v>
      </c>
      <c r="Q207" s="110">
        <v>34.944119023223031</v>
      </c>
      <c r="R207" s="110">
        <v>487.83569551629444</v>
      </c>
      <c r="S207" s="110">
        <v>0.13152569809793604</v>
      </c>
      <c r="T207" s="110">
        <v>0.1151355726426548</v>
      </c>
      <c r="U207" s="110">
        <v>0.2709429380817483</v>
      </c>
      <c r="V207" s="110">
        <v>0.27053824362606232</v>
      </c>
      <c r="W207" s="110">
        <v>0.14022662889518414</v>
      </c>
      <c r="X207" s="110">
        <v>7.1630918656414397E-2</v>
      </c>
      <c r="Y207" s="110">
        <v>1</v>
      </c>
    </row>
    <row r="208" spans="1:25" x14ac:dyDescent="0.25">
      <c r="A208" s="107" t="str">
        <f t="shared" si="172"/>
        <v>Thames ValleyFemale50-64</v>
      </c>
      <c r="B208" s="107" t="s">
        <v>181</v>
      </c>
      <c r="C208" s="107" t="s">
        <v>15</v>
      </c>
      <c r="D208" s="107" t="s">
        <v>21</v>
      </c>
      <c r="E208" s="108">
        <v>1098</v>
      </c>
      <c r="F208" s="108">
        <v>923</v>
      </c>
      <c r="G208" s="108">
        <v>2453</v>
      </c>
      <c r="H208" s="108">
        <v>3088</v>
      </c>
      <c r="I208" s="108">
        <v>2029</v>
      </c>
      <c r="J208" s="108">
        <v>1120</v>
      </c>
      <c r="K208" s="108">
        <v>10711</v>
      </c>
      <c r="L208" s="109">
        <v>108.38599629236974</v>
      </c>
      <c r="M208" s="110">
        <v>91.11136118201938</v>
      </c>
      <c r="N208" s="110">
        <v>242.14102814679688</v>
      </c>
      <c r="O208" s="110">
        <v>304.8232755472111</v>
      </c>
      <c r="P208" s="110">
        <v>200.28705507943371</v>
      </c>
      <c r="Q208" s="110">
        <v>110.55766470624236</v>
      </c>
      <c r="R208" s="110">
        <v>1057.3063809540731</v>
      </c>
      <c r="S208" s="110">
        <v>0.10251143684063113</v>
      </c>
      <c r="T208" s="110">
        <v>8.6173093081878455E-2</v>
      </c>
      <c r="U208" s="110">
        <v>0.22901689851554477</v>
      </c>
      <c r="V208" s="110">
        <v>0.28830174586873308</v>
      </c>
      <c r="W208" s="110">
        <v>0.18943142563719542</v>
      </c>
      <c r="X208" s="110">
        <v>0.10456540005601718</v>
      </c>
      <c r="Y208" s="110">
        <v>1</v>
      </c>
    </row>
    <row r="209" spans="1:25" x14ac:dyDescent="0.25">
      <c r="A209" s="107" t="str">
        <f t="shared" si="172"/>
        <v>Thames ValleyFemale65-69</v>
      </c>
      <c r="B209" s="107" t="s">
        <v>181</v>
      </c>
      <c r="C209" s="107" t="s">
        <v>15</v>
      </c>
      <c r="D209" s="107" t="s">
        <v>22</v>
      </c>
      <c r="E209" s="108">
        <v>453</v>
      </c>
      <c r="F209" s="108">
        <v>341</v>
      </c>
      <c r="G209" s="108">
        <v>952</v>
      </c>
      <c r="H209" s="108">
        <v>1246</v>
      </c>
      <c r="I209" s="108">
        <v>947</v>
      </c>
      <c r="J209" s="108">
        <v>669</v>
      </c>
      <c r="K209" s="108">
        <v>4608</v>
      </c>
      <c r="L209" s="109">
        <v>44.716626885649809</v>
      </c>
      <c r="M209" s="110">
        <v>33.660860415025574</v>
      </c>
      <c r="N209" s="110">
        <v>93.974015000306011</v>
      </c>
      <c r="O209" s="110">
        <v>122.99540198569463</v>
      </c>
      <c r="P209" s="110">
        <v>93.480453997153134</v>
      </c>
      <c r="Q209" s="110">
        <v>66.038462221853692</v>
      </c>
      <c r="R209" s="110">
        <v>454.86582050568285</v>
      </c>
      <c r="S209" s="110">
        <v>9.8307291666666657E-2</v>
      </c>
      <c r="T209" s="110">
        <v>7.4001736111111105E-2</v>
      </c>
      <c r="U209" s="110">
        <v>0.20659722222222224</v>
      </c>
      <c r="V209" s="110">
        <v>0.27039930555555558</v>
      </c>
      <c r="W209" s="110">
        <v>0.20551215277777776</v>
      </c>
      <c r="X209" s="110">
        <v>0.14518229166666666</v>
      </c>
      <c r="Y209" s="110">
        <v>1</v>
      </c>
    </row>
    <row r="210" spans="1:25" x14ac:dyDescent="0.25">
      <c r="A210" s="107" t="str">
        <f t="shared" si="172"/>
        <v>Thames ValleyFemale70-74</v>
      </c>
      <c r="B210" s="107" t="s">
        <v>181</v>
      </c>
      <c r="C210" s="107" t="s">
        <v>15</v>
      </c>
      <c r="D210" s="107" t="s">
        <v>23</v>
      </c>
      <c r="E210" s="108">
        <v>348</v>
      </c>
      <c r="F210" s="108">
        <v>313</v>
      </c>
      <c r="G210" s="108">
        <v>894</v>
      </c>
      <c r="H210" s="108">
        <v>1144</v>
      </c>
      <c r="I210" s="108">
        <v>881</v>
      </c>
      <c r="J210" s="108">
        <v>585</v>
      </c>
      <c r="K210" s="108">
        <v>4165</v>
      </c>
      <c r="L210" s="109">
        <v>34.351845819439589</v>
      </c>
      <c r="M210" s="110">
        <v>30.896918797369516</v>
      </c>
      <c r="N210" s="110">
        <v>88.248707363732748</v>
      </c>
      <c r="O210" s="110">
        <v>112.92675752137613</v>
      </c>
      <c r="P210" s="110">
        <v>86.965448755535292</v>
      </c>
      <c r="Q210" s="110">
        <v>57.746637368885523</v>
      </c>
      <c r="R210" s="110">
        <v>411.13631562633879</v>
      </c>
      <c r="S210" s="110">
        <v>8.3553421368547418E-2</v>
      </c>
      <c r="T210" s="110">
        <v>7.5150060024009604E-2</v>
      </c>
      <c r="U210" s="110">
        <v>0.21464585834333735</v>
      </c>
      <c r="V210" s="110">
        <v>0.2746698679471789</v>
      </c>
      <c r="W210" s="110">
        <v>0.21152460984393759</v>
      </c>
      <c r="X210" s="110">
        <v>0.14045618247298922</v>
      </c>
      <c r="Y210" s="110">
        <v>1</v>
      </c>
    </row>
    <row r="211" spans="1:25" x14ac:dyDescent="0.25">
      <c r="A211" s="107" t="str">
        <f t="shared" si="172"/>
        <v>Thames ValleyFemale75+</v>
      </c>
      <c r="B211" s="107" t="s">
        <v>181</v>
      </c>
      <c r="C211" s="107" t="s">
        <v>15</v>
      </c>
      <c r="D211" s="107" t="s">
        <v>24</v>
      </c>
      <c r="E211" s="108">
        <v>913</v>
      </c>
      <c r="F211" s="108">
        <v>771</v>
      </c>
      <c r="G211" s="108">
        <v>1871</v>
      </c>
      <c r="H211" s="108">
        <v>2299</v>
      </c>
      <c r="I211" s="108">
        <v>1970</v>
      </c>
      <c r="J211" s="108">
        <v>1642</v>
      </c>
      <c r="K211" s="108">
        <v>9466</v>
      </c>
      <c r="L211" s="109">
        <v>90.12423917571364</v>
      </c>
      <c r="M211" s="110">
        <v>76.107106686172202</v>
      </c>
      <c r="N211" s="110">
        <v>184.69052737980309</v>
      </c>
      <c r="O211" s="110">
        <v>226.93934924968858</v>
      </c>
      <c r="P211" s="110">
        <v>194.46303524222986</v>
      </c>
      <c r="Q211" s="110">
        <v>162.08543343540174</v>
      </c>
      <c r="R211" s="110">
        <v>934.40969116900908</v>
      </c>
      <c r="S211" s="110">
        <v>9.6450454257342069E-2</v>
      </c>
      <c r="T211" s="110">
        <v>8.144939784491867E-2</v>
      </c>
      <c r="U211" s="110">
        <v>0.19765476442002958</v>
      </c>
      <c r="V211" s="110">
        <v>0.24286921614198184</v>
      </c>
      <c r="W211" s="110">
        <v>0.20811324741178958</v>
      </c>
      <c r="X211" s="110">
        <v>0.17346291992393831</v>
      </c>
      <c r="Y211" s="110">
        <v>1</v>
      </c>
    </row>
    <row r="212" spans="1:25" x14ac:dyDescent="0.25">
      <c r="A212" s="107" t="str">
        <f t="shared" si="172"/>
        <v>Thames ValleyFemaleTotal</v>
      </c>
      <c r="B212" s="107" t="s">
        <v>181</v>
      </c>
      <c r="C212" s="107" t="s">
        <v>15</v>
      </c>
      <c r="D212" s="107" t="s">
        <v>6</v>
      </c>
      <c r="E212" s="108">
        <f>SUM(E205:E211)</f>
        <v>3509</v>
      </c>
      <c r="F212" s="108">
        <f t="shared" ref="F212" si="179">SUM(F205:F211)</f>
        <v>2942</v>
      </c>
      <c r="G212" s="108">
        <f t="shared" ref="G212" si="180">SUM(G205:G211)</f>
        <v>7579</v>
      </c>
      <c r="H212" s="108">
        <f t="shared" ref="H212" si="181">SUM(H205:H211)</f>
        <v>9219</v>
      </c>
      <c r="I212" s="108">
        <f t="shared" ref="I212" si="182">SUM(I205:I211)</f>
        <v>6581</v>
      </c>
      <c r="J212" s="108">
        <f t="shared" ref="J212" si="183">SUM(J205:J211)</f>
        <v>4430</v>
      </c>
      <c r="K212" s="108">
        <f t="shared" ref="K212" si="184">SUM(K205:K211)</f>
        <v>34260</v>
      </c>
      <c r="L212" s="109">
        <v>346.38111201268254</v>
      </c>
      <c r="M212" s="110">
        <v>290.41129425514737</v>
      </c>
      <c r="N212" s="110">
        <v>748.13976857911689</v>
      </c>
      <c r="O212" s="110">
        <v>910.0277776132574</v>
      </c>
      <c r="P212" s="110">
        <v>649.62499234980442</v>
      </c>
      <c r="Q212" s="110">
        <v>437.2950487934408</v>
      </c>
      <c r="R212" s="110">
        <v>3381.8799936034493</v>
      </c>
      <c r="S212" s="110">
        <v>0.10242265032107414</v>
      </c>
      <c r="T212" s="110">
        <v>8.5872737886748401E-2</v>
      </c>
      <c r="U212" s="110">
        <v>0.22122008172796265</v>
      </c>
      <c r="V212" s="110">
        <v>0.2690893169877408</v>
      </c>
      <c r="W212" s="110">
        <v>0.1920899007589025</v>
      </c>
      <c r="X212" s="110">
        <v>0.12930531231757153</v>
      </c>
      <c r="Y212" s="110">
        <v>1</v>
      </c>
    </row>
    <row r="213" spans="1:25" x14ac:dyDescent="0.25">
      <c r="A213" s="107" t="str">
        <f t="shared" si="172"/>
        <v>Thames ValleyAll persons0-14</v>
      </c>
      <c r="B213" s="107" t="s">
        <v>181</v>
      </c>
      <c r="C213" s="107" t="s">
        <v>16</v>
      </c>
      <c r="D213" s="107" t="s">
        <v>18</v>
      </c>
      <c r="E213" s="108">
        <f>E197+E205</f>
        <v>50</v>
      </c>
      <c r="F213" s="108">
        <f t="shared" ref="F213:K213" si="185">F197+F205</f>
        <v>30</v>
      </c>
      <c r="G213" s="108">
        <f t="shared" si="185"/>
        <v>91</v>
      </c>
      <c r="H213" s="108">
        <f t="shared" si="185"/>
        <v>114</v>
      </c>
      <c r="I213" s="108">
        <f t="shared" si="185"/>
        <v>44</v>
      </c>
      <c r="J213" s="108">
        <f t="shared" si="185"/>
        <v>0</v>
      </c>
      <c r="K213" s="108">
        <f t="shared" si="185"/>
        <v>329</v>
      </c>
      <c r="L213" s="109">
        <v>2.4850956389056633</v>
      </c>
      <c r="M213" s="110">
        <v>1.491057383343398</v>
      </c>
      <c r="N213" s="110">
        <v>4.5228740628083068</v>
      </c>
      <c r="O213" s="110">
        <v>5.6660180567049121</v>
      </c>
      <c r="P213" s="110">
        <v>2.1868841622369839</v>
      </c>
      <c r="Q213" s="110">
        <v>0</v>
      </c>
      <c r="R213" s="110">
        <v>16.351929303999263</v>
      </c>
      <c r="S213" s="110">
        <v>0.15197568389057753</v>
      </c>
      <c r="T213" s="110">
        <v>9.1185410334346517E-2</v>
      </c>
      <c r="U213" s="110">
        <v>0.27659574468085107</v>
      </c>
      <c r="V213" s="110">
        <v>0.34650455927051671</v>
      </c>
      <c r="W213" s="110">
        <v>0.13373860182370823</v>
      </c>
      <c r="X213" s="110">
        <v>0</v>
      </c>
      <c r="Y213" s="110">
        <v>1</v>
      </c>
    </row>
    <row r="214" spans="1:25" x14ac:dyDescent="0.25">
      <c r="A214" s="107" t="str">
        <f t="shared" si="172"/>
        <v>Thames ValleyAll persons15-24</v>
      </c>
      <c r="B214" s="107" t="s">
        <v>181</v>
      </c>
      <c r="C214" s="107" t="s">
        <v>16</v>
      </c>
      <c r="D214" s="107" t="s">
        <v>19</v>
      </c>
      <c r="E214" s="108">
        <f t="shared" ref="E214:K214" si="186">E198+E206</f>
        <v>60</v>
      </c>
      <c r="F214" s="108">
        <f t="shared" si="186"/>
        <v>36</v>
      </c>
      <c r="G214" s="108">
        <f t="shared" si="186"/>
        <v>97</v>
      </c>
      <c r="H214" s="108">
        <f t="shared" si="186"/>
        <v>110</v>
      </c>
      <c r="I214" s="108">
        <f t="shared" si="186"/>
        <v>99</v>
      </c>
      <c r="J214" s="108">
        <f t="shared" si="186"/>
        <v>128</v>
      </c>
      <c r="K214" s="108">
        <f t="shared" si="186"/>
        <v>530</v>
      </c>
      <c r="L214" s="109">
        <v>2.982114766686796</v>
      </c>
      <c r="M214" s="110">
        <v>1.7892688600120776</v>
      </c>
      <c r="N214" s="110">
        <v>4.8210855394769867</v>
      </c>
      <c r="O214" s="110">
        <v>5.4672104055924589</v>
      </c>
      <c r="P214" s="110">
        <v>4.9204893650332133</v>
      </c>
      <c r="Q214" s="110">
        <v>6.3618448355984984</v>
      </c>
      <c r="R214" s="110">
        <v>26.34201377240003</v>
      </c>
      <c r="S214" s="110">
        <v>0.11320754716981132</v>
      </c>
      <c r="T214" s="110">
        <v>6.7924528301886791E-2</v>
      </c>
      <c r="U214" s="110">
        <v>0.18301886792452832</v>
      </c>
      <c r="V214" s="110">
        <v>0.20754716981132074</v>
      </c>
      <c r="W214" s="110">
        <v>0.18679245283018869</v>
      </c>
      <c r="X214" s="110">
        <v>0.24150943396226418</v>
      </c>
      <c r="Y214" s="110">
        <v>1</v>
      </c>
    </row>
    <row r="215" spans="1:25" x14ac:dyDescent="0.25">
      <c r="A215" s="107" t="str">
        <f t="shared" si="172"/>
        <v>Thames ValleyAll persons25-49</v>
      </c>
      <c r="B215" s="107" t="s">
        <v>181</v>
      </c>
      <c r="C215" s="107" t="s">
        <v>16</v>
      </c>
      <c r="D215" s="107" t="s">
        <v>20</v>
      </c>
      <c r="E215" s="108">
        <f t="shared" ref="E215:K215" si="187">E199+E207</f>
        <v>967</v>
      </c>
      <c r="F215" s="108">
        <f t="shared" si="187"/>
        <v>842</v>
      </c>
      <c r="G215" s="108">
        <f t="shared" si="187"/>
        <v>2015</v>
      </c>
      <c r="H215" s="108">
        <f t="shared" si="187"/>
        <v>2102</v>
      </c>
      <c r="I215" s="108">
        <f t="shared" si="187"/>
        <v>1206</v>
      </c>
      <c r="J215" s="108">
        <f t="shared" si="187"/>
        <v>697</v>
      </c>
      <c r="K215" s="108">
        <f t="shared" si="187"/>
        <v>7829</v>
      </c>
      <c r="L215" s="109">
        <v>48.061749656435531</v>
      </c>
      <c r="M215" s="110">
        <v>41.849010559171369</v>
      </c>
      <c r="N215" s="110">
        <v>100.14935424789823</v>
      </c>
      <c r="O215" s="110">
        <v>104.47342065959408</v>
      </c>
      <c r="P215" s="110">
        <v>59.940506810404599</v>
      </c>
      <c r="Q215" s="110">
        <v>34.642233206344947</v>
      </c>
      <c r="R215" s="110">
        <v>389.11627513984877</v>
      </c>
      <c r="S215" s="110">
        <v>0.12351513603269894</v>
      </c>
      <c r="T215" s="110">
        <v>0.10754885681440797</v>
      </c>
      <c r="U215" s="110">
        <v>0.25737642099885044</v>
      </c>
      <c r="V215" s="110">
        <v>0.26848895133478096</v>
      </c>
      <c r="W215" s="110">
        <v>0.15404266189807128</v>
      </c>
      <c r="X215" s="110">
        <v>8.902797292119044E-2</v>
      </c>
      <c r="Y215" s="110">
        <v>1</v>
      </c>
    </row>
    <row r="216" spans="1:25" x14ac:dyDescent="0.25">
      <c r="A216" s="107" t="str">
        <f t="shared" si="172"/>
        <v>Thames ValleyAll persons50-64</v>
      </c>
      <c r="B216" s="107" t="s">
        <v>181</v>
      </c>
      <c r="C216" s="107" t="s">
        <v>16</v>
      </c>
      <c r="D216" s="107" t="s">
        <v>21</v>
      </c>
      <c r="E216" s="108">
        <f t="shared" ref="E216:K216" si="188">E200+E208</f>
        <v>2073</v>
      </c>
      <c r="F216" s="108">
        <f t="shared" si="188"/>
        <v>1634</v>
      </c>
      <c r="G216" s="108">
        <f t="shared" si="188"/>
        <v>4036</v>
      </c>
      <c r="H216" s="108">
        <f t="shared" si="188"/>
        <v>4499</v>
      </c>
      <c r="I216" s="108">
        <f t="shared" si="188"/>
        <v>2813</v>
      </c>
      <c r="J216" s="108">
        <f t="shared" si="188"/>
        <v>1558</v>
      </c>
      <c r="K216" s="108">
        <f t="shared" si="188"/>
        <v>16613</v>
      </c>
      <c r="L216" s="109">
        <v>103.0320651890288</v>
      </c>
      <c r="M216" s="110">
        <v>81.212925479437075</v>
      </c>
      <c r="N216" s="110">
        <v>200.59691997246514</v>
      </c>
      <c r="O216" s="110">
        <v>223.60890558873157</v>
      </c>
      <c r="P216" s="110">
        <v>139.81148064483261</v>
      </c>
      <c r="Q216" s="110">
        <v>77.435580108300471</v>
      </c>
      <c r="R216" s="110">
        <v>825.69787698279572</v>
      </c>
      <c r="S216" s="110">
        <v>0.12478179738758803</v>
      </c>
      <c r="T216" s="110">
        <v>9.8356708601697457E-2</v>
      </c>
      <c r="U216" s="110">
        <v>0.24294227412267499</v>
      </c>
      <c r="V216" s="110">
        <v>0.27081201468729305</v>
      </c>
      <c r="W216" s="110">
        <v>0.16932522723168603</v>
      </c>
      <c r="X216" s="110">
        <v>9.3781977969060376E-2</v>
      </c>
      <c r="Y216" s="110">
        <v>1</v>
      </c>
    </row>
    <row r="217" spans="1:25" x14ac:dyDescent="0.25">
      <c r="A217" s="107" t="str">
        <f t="shared" si="172"/>
        <v>Thames ValleyAll persons65-69</v>
      </c>
      <c r="B217" s="107" t="s">
        <v>181</v>
      </c>
      <c r="C217" s="107" t="s">
        <v>16</v>
      </c>
      <c r="D217" s="107" t="s">
        <v>22</v>
      </c>
      <c r="E217" s="108">
        <f t="shared" ref="E217:K217" si="189">E201+E209</f>
        <v>1027</v>
      </c>
      <c r="F217" s="108">
        <f t="shared" si="189"/>
        <v>792</v>
      </c>
      <c r="G217" s="108">
        <f t="shared" si="189"/>
        <v>1932</v>
      </c>
      <c r="H217" s="108">
        <f t="shared" si="189"/>
        <v>2227</v>
      </c>
      <c r="I217" s="108">
        <f t="shared" si="189"/>
        <v>1367</v>
      </c>
      <c r="J217" s="108">
        <f t="shared" si="189"/>
        <v>892</v>
      </c>
      <c r="K217" s="108">
        <f t="shared" si="189"/>
        <v>8237</v>
      </c>
      <c r="L217" s="109">
        <v>51.043864423122322</v>
      </c>
      <c r="M217" s="110">
        <v>39.363914920265707</v>
      </c>
      <c r="N217" s="110">
        <v>96.024095487314824</v>
      </c>
      <c r="O217" s="110">
        <v>110.68615975685825</v>
      </c>
      <c r="P217" s="110">
        <v>67.942514767680834</v>
      </c>
      <c r="Q217" s="110">
        <v>44.334106198077031</v>
      </c>
      <c r="R217" s="110">
        <v>409.39465555331896</v>
      </c>
      <c r="S217" s="110">
        <v>0.12468131601311157</v>
      </c>
      <c r="T217" s="110">
        <v>9.6151511472623533E-2</v>
      </c>
      <c r="U217" s="110">
        <v>0.23455141434988466</v>
      </c>
      <c r="V217" s="110">
        <v>0.27036542430496541</v>
      </c>
      <c r="W217" s="110">
        <v>0.16595848002913682</v>
      </c>
      <c r="X217" s="110">
        <v>0.10829185383027801</v>
      </c>
      <c r="Y217" s="110">
        <v>1</v>
      </c>
    </row>
    <row r="218" spans="1:25" x14ac:dyDescent="0.25">
      <c r="A218" s="107" t="str">
        <f t="shared" si="172"/>
        <v>Thames ValleyAll persons70-74</v>
      </c>
      <c r="B218" s="107" t="s">
        <v>181</v>
      </c>
      <c r="C218" s="107" t="s">
        <v>16</v>
      </c>
      <c r="D218" s="107" t="s">
        <v>23</v>
      </c>
      <c r="E218" s="108">
        <f t="shared" ref="E218:K218" si="190">E202+E210</f>
        <v>838</v>
      </c>
      <c r="F218" s="108">
        <f t="shared" si="190"/>
        <v>762</v>
      </c>
      <c r="G218" s="108">
        <f t="shared" si="190"/>
        <v>1992</v>
      </c>
      <c r="H218" s="108">
        <f t="shared" si="190"/>
        <v>2400</v>
      </c>
      <c r="I218" s="108">
        <f t="shared" si="190"/>
        <v>1465</v>
      </c>
      <c r="J218" s="108">
        <f t="shared" si="190"/>
        <v>832</v>
      </c>
      <c r="K218" s="108">
        <f t="shared" si="190"/>
        <v>8289</v>
      </c>
      <c r="L218" s="109">
        <v>41.650202908058915</v>
      </c>
      <c r="M218" s="110">
        <v>37.872857536922311</v>
      </c>
      <c r="N218" s="110">
        <v>99.00621025400163</v>
      </c>
      <c r="O218" s="110">
        <v>119.28459066747183</v>
      </c>
      <c r="P218" s="110">
        <v>72.813302219935935</v>
      </c>
      <c r="Q218" s="110">
        <v>41.351991431390239</v>
      </c>
      <c r="R218" s="110">
        <v>411.97915501778084</v>
      </c>
      <c r="S218" s="110">
        <v>0.10109784051152129</v>
      </c>
      <c r="T218" s="110">
        <v>9.1929062613101714E-2</v>
      </c>
      <c r="U218" s="110">
        <v>0.24031849439015565</v>
      </c>
      <c r="V218" s="110">
        <v>0.28954035468693451</v>
      </c>
      <c r="W218" s="110">
        <v>0.17674025817348293</v>
      </c>
      <c r="X218" s="110">
        <v>0.10037398962480397</v>
      </c>
      <c r="Y218" s="110">
        <v>1</v>
      </c>
    </row>
    <row r="219" spans="1:25" x14ac:dyDescent="0.25">
      <c r="A219" s="107" t="str">
        <f t="shared" si="172"/>
        <v>Thames ValleyAll persons75+</v>
      </c>
      <c r="B219" s="107" t="s">
        <v>181</v>
      </c>
      <c r="C219" s="107" t="s">
        <v>16</v>
      </c>
      <c r="D219" s="107" t="s">
        <v>24</v>
      </c>
      <c r="E219" s="108">
        <f t="shared" ref="E219:K219" si="191">E203+E211</f>
        <v>1954</v>
      </c>
      <c r="F219" s="108">
        <f t="shared" si="191"/>
        <v>1608</v>
      </c>
      <c r="G219" s="108">
        <f t="shared" si="191"/>
        <v>4149</v>
      </c>
      <c r="H219" s="108">
        <f t="shared" si="191"/>
        <v>5401</v>
      </c>
      <c r="I219" s="108">
        <f t="shared" si="191"/>
        <v>3902</v>
      </c>
      <c r="J219" s="108">
        <f t="shared" si="191"/>
        <v>2492</v>
      </c>
      <c r="K219" s="108">
        <f t="shared" si="191"/>
        <v>19506</v>
      </c>
      <c r="L219" s="109">
        <v>97.11753756843332</v>
      </c>
      <c r="M219" s="110">
        <v>79.920675747206133</v>
      </c>
      <c r="N219" s="110">
        <v>206.21323611639193</v>
      </c>
      <c r="O219" s="110">
        <v>268.44003091458973</v>
      </c>
      <c r="P219" s="110">
        <v>193.93686366019796</v>
      </c>
      <c r="Q219" s="110">
        <v>123.85716664305826</v>
      </c>
      <c r="R219" s="110">
        <v>969.48551064987737</v>
      </c>
      <c r="S219" s="110">
        <v>0.10017430534194606</v>
      </c>
      <c r="T219" s="110">
        <v>8.2436173485081518E-2</v>
      </c>
      <c r="U219" s="110">
        <v>0.21270378345124574</v>
      </c>
      <c r="V219" s="110">
        <v>0.2768891623090331</v>
      </c>
      <c r="W219" s="110">
        <v>0.20004101302163435</v>
      </c>
      <c r="X219" s="110">
        <v>0.12775556239105917</v>
      </c>
      <c r="Y219" s="110">
        <v>1</v>
      </c>
    </row>
    <row r="220" spans="1:25" x14ac:dyDescent="0.25">
      <c r="A220" s="107" t="str">
        <f t="shared" si="172"/>
        <v>Thames ValleyAll personsTotal</v>
      </c>
      <c r="B220" s="107" t="s">
        <v>181</v>
      </c>
      <c r="C220" s="107" t="s">
        <v>16</v>
      </c>
      <c r="D220" s="107" t="s">
        <v>6</v>
      </c>
      <c r="E220" s="108">
        <f>SUM(E213:E219)</f>
        <v>6969</v>
      </c>
      <c r="F220" s="108">
        <f t="shared" ref="F220" si="192">SUM(F213:F219)</f>
        <v>5704</v>
      </c>
      <c r="G220" s="108">
        <f t="shared" ref="G220" si="193">SUM(G213:G219)</f>
        <v>14312</v>
      </c>
      <c r="H220" s="108">
        <f t="shared" ref="H220" si="194">SUM(H213:H219)</f>
        <v>16853</v>
      </c>
      <c r="I220" s="108">
        <f t="shared" ref="I220" si="195">SUM(I213:I219)</f>
        <v>10896</v>
      </c>
      <c r="J220" s="108">
        <f t="shared" ref="J220" si="196">SUM(J213:J219)</f>
        <v>6599</v>
      </c>
      <c r="K220" s="108">
        <f t="shared" ref="K220" si="197">SUM(K213:K219)</f>
        <v>61333</v>
      </c>
      <c r="L220" s="109">
        <v>346.37263015067134</v>
      </c>
      <c r="M220" s="110">
        <v>283.49971048635808</v>
      </c>
      <c r="N220" s="110">
        <v>711.33377568035701</v>
      </c>
      <c r="O220" s="110">
        <v>837.62633604954283</v>
      </c>
      <c r="P220" s="110">
        <v>541.55204163032215</v>
      </c>
      <c r="Q220" s="110">
        <v>327.98292242276943</v>
      </c>
      <c r="R220" s="110">
        <v>3048.3674164200211</v>
      </c>
      <c r="S220" s="110">
        <v>0.11362561753053005</v>
      </c>
      <c r="T220" s="110">
        <v>9.3000505437529551E-2</v>
      </c>
      <c r="U220" s="110">
        <v>0.23334909428855588</v>
      </c>
      <c r="V220" s="110">
        <v>0.2747786672753656</v>
      </c>
      <c r="W220" s="110">
        <v>0.17765313941923597</v>
      </c>
      <c r="X220" s="110">
        <v>0.10759297604878287</v>
      </c>
      <c r="Y220" s="110">
        <v>1</v>
      </c>
    </row>
    <row r="221" spans="1:25" x14ac:dyDescent="0.25">
      <c r="A221" s="107" t="str">
        <f t="shared" si="172"/>
        <v>WessexMale0-14</v>
      </c>
      <c r="B221" s="107" t="s">
        <v>182</v>
      </c>
      <c r="C221" s="107" t="s">
        <v>14</v>
      </c>
      <c r="D221" s="107" t="s">
        <v>18</v>
      </c>
      <c r="E221" s="108">
        <v>34</v>
      </c>
      <c r="F221" s="108">
        <v>25</v>
      </c>
      <c r="G221" s="108">
        <v>68</v>
      </c>
      <c r="H221" s="108">
        <v>76</v>
      </c>
      <c r="I221" s="108">
        <v>31</v>
      </c>
      <c r="J221" s="108">
        <v>0</v>
      </c>
      <c r="K221" s="108">
        <v>234</v>
      </c>
      <c r="L221" s="109">
        <v>2.66513029743638</v>
      </c>
      <c r="M221" s="110">
        <v>1.9596546304679263</v>
      </c>
      <c r="N221" s="110">
        <v>5.3302605948727599</v>
      </c>
      <c r="O221" s="110">
        <v>5.9573500766224958</v>
      </c>
      <c r="P221" s="110">
        <v>2.4299717417802285</v>
      </c>
      <c r="Q221" s="110">
        <v>0</v>
      </c>
      <c r="R221" s="110">
        <v>18.342367341179791</v>
      </c>
      <c r="S221" s="110">
        <v>0.14529914529914531</v>
      </c>
      <c r="T221" s="110">
        <v>0.10683760683760683</v>
      </c>
      <c r="U221" s="110">
        <v>0.29059829059829062</v>
      </c>
      <c r="V221" s="110">
        <v>0.32478632478632474</v>
      </c>
      <c r="W221" s="110">
        <v>0.13247863247863245</v>
      </c>
      <c r="X221" s="110">
        <v>0</v>
      </c>
      <c r="Y221" s="110">
        <v>1</v>
      </c>
    </row>
    <row r="222" spans="1:25" x14ac:dyDescent="0.25">
      <c r="A222" s="107" t="str">
        <f t="shared" si="172"/>
        <v>WessexMale15-24</v>
      </c>
      <c r="B222" s="107" t="s">
        <v>182</v>
      </c>
      <c r="C222" s="107" t="s">
        <v>14</v>
      </c>
      <c r="D222" s="107" t="s">
        <v>19</v>
      </c>
      <c r="E222" s="108">
        <v>58</v>
      </c>
      <c r="F222" s="108">
        <v>40</v>
      </c>
      <c r="G222" s="108">
        <v>72</v>
      </c>
      <c r="H222" s="108">
        <v>99</v>
      </c>
      <c r="I222" s="108">
        <v>86</v>
      </c>
      <c r="J222" s="108">
        <v>67</v>
      </c>
      <c r="K222" s="108">
        <v>422</v>
      </c>
      <c r="L222" s="109">
        <v>4.5463987426855894</v>
      </c>
      <c r="M222" s="110">
        <v>3.1354474087486821</v>
      </c>
      <c r="N222" s="110">
        <v>5.6438053357476274</v>
      </c>
      <c r="O222" s="110">
        <v>7.7602323366529884</v>
      </c>
      <c r="P222" s="110">
        <v>6.7412119288096664</v>
      </c>
      <c r="Q222" s="110">
        <v>5.2518744096540422</v>
      </c>
      <c r="R222" s="110">
        <v>33.078970162298596</v>
      </c>
      <c r="S222" s="110">
        <v>0.13744075829383887</v>
      </c>
      <c r="T222" s="110">
        <v>9.4786729857819912E-2</v>
      </c>
      <c r="U222" s="110">
        <v>0.17061611374407581</v>
      </c>
      <c r="V222" s="110">
        <v>0.23459715639810427</v>
      </c>
      <c r="W222" s="110">
        <v>0.20379146919431279</v>
      </c>
      <c r="X222" s="110">
        <v>0.15876777251184834</v>
      </c>
      <c r="Y222" s="110">
        <v>1</v>
      </c>
    </row>
    <row r="223" spans="1:25" x14ac:dyDescent="0.25">
      <c r="A223" s="107" t="str">
        <f t="shared" si="172"/>
        <v>WessexMale25-49</v>
      </c>
      <c r="B223" s="107" t="s">
        <v>182</v>
      </c>
      <c r="C223" s="107" t="s">
        <v>14</v>
      </c>
      <c r="D223" s="107" t="s">
        <v>20</v>
      </c>
      <c r="E223" s="108">
        <v>400</v>
      </c>
      <c r="F223" s="108">
        <v>341</v>
      </c>
      <c r="G223" s="108">
        <v>799</v>
      </c>
      <c r="H223" s="108">
        <v>895</v>
      </c>
      <c r="I223" s="108">
        <v>618</v>
      </c>
      <c r="J223" s="108">
        <v>438</v>
      </c>
      <c r="K223" s="108">
        <v>3491</v>
      </c>
      <c r="L223" s="109">
        <v>31.354474087486821</v>
      </c>
      <c r="M223" s="110">
        <v>26.729689159582517</v>
      </c>
      <c r="N223" s="110">
        <v>62.630561989754924</v>
      </c>
      <c r="O223" s="110">
        <v>70.155635770751758</v>
      </c>
      <c r="P223" s="110">
        <v>48.442662465167139</v>
      </c>
      <c r="Q223" s="110">
        <v>34.333149125798066</v>
      </c>
      <c r="R223" s="110">
        <v>273.64617259854123</v>
      </c>
      <c r="S223" s="110">
        <v>0.11458034947006589</v>
      </c>
      <c r="T223" s="110">
        <v>9.7679747923231169E-2</v>
      </c>
      <c r="U223" s="110">
        <v>0.22887424806645659</v>
      </c>
      <c r="V223" s="110">
        <v>0.25637353193927243</v>
      </c>
      <c r="W223" s="110">
        <v>0.17702663993125178</v>
      </c>
      <c r="X223" s="110">
        <v>0.12546548266972213</v>
      </c>
      <c r="Y223" s="110">
        <v>1</v>
      </c>
    </row>
    <row r="224" spans="1:25" x14ac:dyDescent="0.25">
      <c r="A224" s="107" t="str">
        <f t="shared" si="172"/>
        <v>WessexMale50-64</v>
      </c>
      <c r="B224" s="107" t="s">
        <v>182</v>
      </c>
      <c r="C224" s="107" t="s">
        <v>14</v>
      </c>
      <c r="D224" s="107" t="s">
        <v>21</v>
      </c>
      <c r="E224" s="108">
        <v>1321</v>
      </c>
      <c r="F224" s="108">
        <v>1015</v>
      </c>
      <c r="G224" s="108">
        <v>2084</v>
      </c>
      <c r="H224" s="108">
        <v>1877</v>
      </c>
      <c r="I224" s="108">
        <v>956</v>
      </c>
      <c r="J224" s="108">
        <v>571</v>
      </c>
      <c r="K224" s="108">
        <v>7824</v>
      </c>
      <c r="L224" s="109">
        <v>103.54815067392522</v>
      </c>
      <c r="M224" s="110">
        <v>79.561977996997811</v>
      </c>
      <c r="N224" s="110">
        <v>163.35680999580634</v>
      </c>
      <c r="O224" s="110">
        <v>147.13086965553191</v>
      </c>
      <c r="P224" s="110">
        <v>74.937193069093496</v>
      </c>
      <c r="Q224" s="110">
        <v>44.75851175988744</v>
      </c>
      <c r="R224" s="110">
        <v>613.29351315124222</v>
      </c>
      <c r="S224" s="110">
        <v>0.16883946830265847</v>
      </c>
      <c r="T224" s="110">
        <v>0.12972903885480572</v>
      </c>
      <c r="U224" s="110">
        <v>0.266359918200409</v>
      </c>
      <c r="V224" s="110">
        <v>0.23990286298568508</v>
      </c>
      <c r="W224" s="110">
        <v>0.12218813905930469</v>
      </c>
      <c r="X224" s="110">
        <v>7.2980572597137014E-2</v>
      </c>
      <c r="Y224" s="110">
        <v>1</v>
      </c>
    </row>
    <row r="225" spans="1:25" x14ac:dyDescent="0.25">
      <c r="A225" s="107" t="str">
        <f t="shared" si="172"/>
        <v>WessexMale65-69</v>
      </c>
      <c r="B225" s="107" t="s">
        <v>182</v>
      </c>
      <c r="C225" s="107" t="s">
        <v>14</v>
      </c>
      <c r="D225" s="107" t="s">
        <v>22</v>
      </c>
      <c r="E225" s="108">
        <v>885</v>
      </c>
      <c r="F225" s="108">
        <v>716</v>
      </c>
      <c r="G225" s="108">
        <v>1420</v>
      </c>
      <c r="H225" s="108">
        <v>1397</v>
      </c>
      <c r="I225" s="108">
        <v>584</v>
      </c>
      <c r="J225" s="108">
        <v>287</v>
      </c>
      <c r="K225" s="108">
        <v>5289</v>
      </c>
      <c r="L225" s="109">
        <v>69.371773918564585</v>
      </c>
      <c r="M225" s="110">
        <v>56.12450861660141</v>
      </c>
      <c r="N225" s="110">
        <v>111.30838301057821</v>
      </c>
      <c r="O225" s="110">
        <v>109.50550075054772</v>
      </c>
      <c r="P225" s="110">
        <v>45.777532167730762</v>
      </c>
      <c r="Q225" s="110">
        <v>22.496835157771795</v>
      </c>
      <c r="R225" s="110">
        <v>414.58453362179449</v>
      </c>
      <c r="S225" s="110">
        <v>0.1673284174702212</v>
      </c>
      <c r="T225" s="110">
        <v>0.1353753072414445</v>
      </c>
      <c r="U225" s="110">
        <v>0.26848175458498769</v>
      </c>
      <c r="V225" s="110">
        <v>0.26413310644734356</v>
      </c>
      <c r="W225" s="110">
        <v>0.11041784836453017</v>
      </c>
      <c r="X225" s="110">
        <v>5.4263565891472867E-2</v>
      </c>
      <c r="Y225" s="110">
        <v>1</v>
      </c>
    </row>
    <row r="226" spans="1:25" x14ac:dyDescent="0.25">
      <c r="A226" s="107" t="str">
        <f t="shared" si="172"/>
        <v>WessexMale70-74</v>
      </c>
      <c r="B226" s="107" t="s">
        <v>182</v>
      </c>
      <c r="C226" s="107" t="s">
        <v>14</v>
      </c>
      <c r="D226" s="107" t="s">
        <v>23</v>
      </c>
      <c r="E226" s="108">
        <v>922</v>
      </c>
      <c r="F226" s="108">
        <v>699</v>
      </c>
      <c r="G226" s="108">
        <v>1702</v>
      </c>
      <c r="H226" s="108">
        <v>1720</v>
      </c>
      <c r="I226" s="108">
        <v>815</v>
      </c>
      <c r="J226" s="108">
        <v>361</v>
      </c>
      <c r="K226" s="108">
        <v>6219</v>
      </c>
      <c r="L226" s="109">
        <v>72.272062771657119</v>
      </c>
      <c r="M226" s="110">
        <v>54.791943467883222</v>
      </c>
      <c r="N226" s="110">
        <v>133.41328724225642</v>
      </c>
      <c r="O226" s="110">
        <v>134.82423857619332</v>
      </c>
      <c r="P226" s="110">
        <v>63.884740953254401</v>
      </c>
      <c r="Q226" s="110">
        <v>28.297412863956858</v>
      </c>
      <c r="R226" s="110">
        <v>487.48368587520133</v>
      </c>
      <c r="S226" s="110">
        <v>0.1482553465187329</v>
      </c>
      <c r="T226" s="110">
        <v>0.11239749155812832</v>
      </c>
      <c r="U226" s="110">
        <v>0.27367744010291045</v>
      </c>
      <c r="V226" s="110">
        <v>0.27657179610869914</v>
      </c>
      <c r="W226" s="110">
        <v>0.13105000803987779</v>
      </c>
      <c r="X226" s="110">
        <v>5.8047917671651399E-2</v>
      </c>
      <c r="Y226" s="110">
        <v>1</v>
      </c>
    </row>
    <row r="227" spans="1:25" x14ac:dyDescent="0.25">
      <c r="A227" s="107" t="str">
        <f t="shared" si="172"/>
        <v>WessexMale75+</v>
      </c>
      <c r="B227" s="107" t="s">
        <v>182</v>
      </c>
      <c r="C227" s="107" t="s">
        <v>14</v>
      </c>
      <c r="D227" s="107" t="s">
        <v>24</v>
      </c>
      <c r="E227" s="108">
        <v>1875</v>
      </c>
      <c r="F227" s="108">
        <v>1386</v>
      </c>
      <c r="G227" s="108">
        <v>3383</v>
      </c>
      <c r="H227" s="108">
        <v>4931</v>
      </c>
      <c r="I227" s="108">
        <v>3036</v>
      </c>
      <c r="J227" s="108">
        <v>1695</v>
      </c>
      <c r="K227" s="108">
        <v>16306</v>
      </c>
      <c r="L227" s="109">
        <v>146.97409728509447</v>
      </c>
      <c r="M227" s="110">
        <v>108.64325271314183</v>
      </c>
      <c r="N227" s="110">
        <v>265.18046459491978</v>
      </c>
      <c r="O227" s="110">
        <v>386.52227931349381</v>
      </c>
      <c r="P227" s="110">
        <v>237.98045832402497</v>
      </c>
      <c r="Q227" s="110">
        <v>132.8645839457254</v>
      </c>
      <c r="R227" s="110">
        <v>1278.1651361764002</v>
      </c>
      <c r="S227" s="110">
        <v>0.11498834784741813</v>
      </c>
      <c r="T227" s="110">
        <v>8.499938672881148E-2</v>
      </c>
      <c r="U227" s="110">
        <v>0.20746964307616828</v>
      </c>
      <c r="V227" s="110">
        <v>0.30240402305899672</v>
      </c>
      <c r="W227" s="110">
        <v>0.18618913283453944</v>
      </c>
      <c r="X227" s="110">
        <v>0.10394946645406598</v>
      </c>
      <c r="Y227" s="110">
        <v>1</v>
      </c>
    </row>
    <row r="228" spans="1:25" x14ac:dyDescent="0.25">
      <c r="A228" s="107" t="str">
        <f t="shared" si="172"/>
        <v>WessexMaleTotal</v>
      </c>
      <c r="B228" s="107" t="s">
        <v>182</v>
      </c>
      <c r="C228" s="107" t="s">
        <v>14</v>
      </c>
      <c r="D228" s="107" t="s">
        <v>6</v>
      </c>
      <c r="E228" s="108">
        <f>SUM(E221:E227)</f>
        <v>5495</v>
      </c>
      <c r="F228" s="108">
        <f t="shared" ref="F228" si="198">SUM(F221:F227)</f>
        <v>4222</v>
      </c>
      <c r="G228" s="108">
        <f t="shared" ref="G228" si="199">SUM(G221:G227)</f>
        <v>9528</v>
      </c>
      <c r="H228" s="108">
        <f t="shared" ref="H228" si="200">SUM(H221:H227)</f>
        <v>10995</v>
      </c>
      <c r="I228" s="108">
        <f t="shared" ref="I228" si="201">SUM(I221:I227)</f>
        <v>6126</v>
      </c>
      <c r="J228" s="108">
        <f t="shared" ref="J228" si="202">SUM(J221:J227)</f>
        <v>3419</v>
      </c>
      <c r="K228" s="108">
        <f t="shared" ref="K228" si="203">SUM(K221:K227)</f>
        <v>39785</v>
      </c>
      <c r="L228" s="109">
        <v>430.73208777685022</v>
      </c>
      <c r="M228" s="110">
        <v>330.94647399342341</v>
      </c>
      <c r="N228" s="110">
        <v>746.86357276393608</v>
      </c>
      <c r="O228" s="110">
        <v>861.85610647979399</v>
      </c>
      <c r="P228" s="110">
        <v>480.19377064986065</v>
      </c>
      <c r="Q228" s="110">
        <v>268.0023672627936</v>
      </c>
      <c r="R228" s="110">
        <v>3118.594378926658</v>
      </c>
      <c r="S228" s="110">
        <v>0.1381173809224582</v>
      </c>
      <c r="T228" s="110">
        <v>0.10612039713459846</v>
      </c>
      <c r="U228" s="110">
        <v>0.23948724393615684</v>
      </c>
      <c r="V228" s="110">
        <v>0.27636043735076032</v>
      </c>
      <c r="W228" s="110">
        <v>0.15397762975995977</v>
      </c>
      <c r="X228" s="110">
        <v>8.5936910896066351E-2</v>
      </c>
      <c r="Y228" s="110">
        <v>1</v>
      </c>
    </row>
    <row r="229" spans="1:25" x14ac:dyDescent="0.25">
      <c r="A229" s="107" t="str">
        <f t="shared" si="172"/>
        <v>WessexFemale0-14</v>
      </c>
      <c r="B229" s="107" t="s">
        <v>182</v>
      </c>
      <c r="C229" s="107" t="s">
        <v>15</v>
      </c>
      <c r="D229" s="107" t="s">
        <v>18</v>
      </c>
      <c r="E229" s="108">
        <v>22</v>
      </c>
      <c r="F229" s="108">
        <v>14</v>
      </c>
      <c r="G229" s="108">
        <v>49</v>
      </c>
      <c r="H229" s="108">
        <v>71</v>
      </c>
      <c r="I229" s="108">
        <v>33</v>
      </c>
      <c r="J229" s="108">
        <v>0</v>
      </c>
      <c r="K229" s="108">
        <v>189</v>
      </c>
      <c r="L229" s="109">
        <v>1.6623031209741097</v>
      </c>
      <c r="M229" s="110">
        <v>1.0578292588017062</v>
      </c>
      <c r="N229" s="110">
        <v>3.7024024058059712</v>
      </c>
      <c r="O229" s="110">
        <v>5.3647055267800807</v>
      </c>
      <c r="P229" s="110">
        <v>2.4934546814611642</v>
      </c>
      <c r="Q229" s="110">
        <v>0</v>
      </c>
      <c r="R229" s="110">
        <v>14.280694993823033</v>
      </c>
      <c r="S229" s="110">
        <v>0.11640211640211641</v>
      </c>
      <c r="T229" s="110">
        <v>7.407407407407407E-2</v>
      </c>
      <c r="U229" s="110">
        <v>0.25925925925925924</v>
      </c>
      <c r="V229" s="110">
        <v>0.37566137566137564</v>
      </c>
      <c r="W229" s="110">
        <v>0.17460317460317459</v>
      </c>
      <c r="X229" s="110">
        <v>0</v>
      </c>
      <c r="Y229" s="110">
        <v>1</v>
      </c>
    </row>
    <row r="230" spans="1:25" x14ac:dyDescent="0.25">
      <c r="A230" s="107" t="str">
        <f t="shared" si="172"/>
        <v>WessexFemale15-24</v>
      </c>
      <c r="B230" s="107" t="s">
        <v>182</v>
      </c>
      <c r="C230" s="107" t="s">
        <v>15</v>
      </c>
      <c r="D230" s="107" t="s">
        <v>19</v>
      </c>
      <c r="E230" s="108">
        <v>34</v>
      </c>
      <c r="F230" s="108">
        <v>35</v>
      </c>
      <c r="G230" s="108">
        <v>75</v>
      </c>
      <c r="H230" s="108">
        <v>74</v>
      </c>
      <c r="I230" s="108">
        <v>68</v>
      </c>
      <c r="J230" s="108">
        <v>67</v>
      </c>
      <c r="K230" s="108">
        <v>353</v>
      </c>
      <c r="L230" s="109">
        <v>2.5690139142327149</v>
      </c>
      <c r="M230" s="110">
        <v>2.6445731470042655</v>
      </c>
      <c r="N230" s="110">
        <v>5.6669424578662833</v>
      </c>
      <c r="O230" s="110">
        <v>5.5913832250947326</v>
      </c>
      <c r="P230" s="110">
        <v>5.1380278284654297</v>
      </c>
      <c r="Q230" s="110">
        <v>5.0624685956938791</v>
      </c>
      <c r="R230" s="110">
        <v>26.672409168357305</v>
      </c>
      <c r="S230" s="110">
        <v>9.6317280453257784E-2</v>
      </c>
      <c r="T230" s="110">
        <v>9.9150141643059492E-2</v>
      </c>
      <c r="U230" s="110">
        <v>0.21246458923512748</v>
      </c>
      <c r="V230" s="110">
        <v>0.20963172804532579</v>
      </c>
      <c r="W230" s="110">
        <v>0.19263456090651557</v>
      </c>
      <c r="X230" s="110">
        <v>0.18980169971671387</v>
      </c>
      <c r="Y230" s="110">
        <v>1</v>
      </c>
    </row>
    <row r="231" spans="1:25" x14ac:dyDescent="0.25">
      <c r="A231" s="107" t="str">
        <f t="shared" si="172"/>
        <v>WessexFemale25-49</v>
      </c>
      <c r="B231" s="107" t="s">
        <v>182</v>
      </c>
      <c r="C231" s="107" t="s">
        <v>15</v>
      </c>
      <c r="D231" s="107" t="s">
        <v>20</v>
      </c>
      <c r="E231" s="108">
        <v>802</v>
      </c>
      <c r="F231" s="108">
        <v>688</v>
      </c>
      <c r="G231" s="108">
        <v>1644</v>
      </c>
      <c r="H231" s="108">
        <v>1497</v>
      </c>
      <c r="I231" s="108">
        <v>842</v>
      </c>
      <c r="J231" s="108">
        <v>469</v>
      </c>
      <c r="K231" s="108">
        <v>5942</v>
      </c>
      <c r="L231" s="109">
        <v>60.598504682783449</v>
      </c>
      <c r="M231" s="110">
        <v>51.9847521468267</v>
      </c>
      <c r="N231" s="110">
        <v>124.21937867642892</v>
      </c>
      <c r="O231" s="110">
        <v>113.11217145901101</v>
      </c>
      <c r="P231" s="110">
        <v>63.620873993645468</v>
      </c>
      <c r="Q231" s="110">
        <v>35.437280169857154</v>
      </c>
      <c r="R231" s="110">
        <v>448.9729611285527</v>
      </c>
      <c r="S231" s="110">
        <v>0.13497139010434198</v>
      </c>
      <c r="T231" s="110">
        <v>0.11578593066307641</v>
      </c>
      <c r="U231" s="110">
        <v>0.27667452036351398</v>
      </c>
      <c r="V231" s="110">
        <v>0.25193537529451365</v>
      </c>
      <c r="W231" s="110">
        <v>0.141703130259172</v>
      </c>
      <c r="X231" s="110">
        <v>7.8929653315382028E-2</v>
      </c>
      <c r="Y231" s="110">
        <v>1</v>
      </c>
    </row>
    <row r="232" spans="1:25" x14ac:dyDescent="0.25">
      <c r="A232" s="107" t="str">
        <f t="shared" si="172"/>
        <v>WessexFemale50-64</v>
      </c>
      <c r="B232" s="107" t="s">
        <v>182</v>
      </c>
      <c r="C232" s="107" t="s">
        <v>15</v>
      </c>
      <c r="D232" s="107" t="s">
        <v>21</v>
      </c>
      <c r="E232" s="108">
        <v>1568</v>
      </c>
      <c r="F232" s="108">
        <v>1378</v>
      </c>
      <c r="G232" s="108">
        <v>3392</v>
      </c>
      <c r="H232" s="108">
        <v>3773</v>
      </c>
      <c r="I232" s="108">
        <v>2510</v>
      </c>
      <c r="J232" s="108">
        <v>1491</v>
      </c>
      <c r="K232" s="108">
        <v>14112</v>
      </c>
      <c r="L232" s="109">
        <v>118.47687698579108</v>
      </c>
      <c r="M232" s="110">
        <v>104.12062275919651</v>
      </c>
      <c r="N232" s="110">
        <v>256.29691756109906</v>
      </c>
      <c r="O232" s="110">
        <v>285.08498524705982</v>
      </c>
      <c r="P232" s="110">
        <v>189.65367425659159</v>
      </c>
      <c r="Q232" s="110">
        <v>112.6588160623817</v>
      </c>
      <c r="R232" s="110">
        <v>1066.2918928721199</v>
      </c>
      <c r="S232" s="110">
        <v>0.11111111111111109</v>
      </c>
      <c r="T232" s="110">
        <v>9.7647392290249421E-2</v>
      </c>
      <c r="U232" s="110">
        <v>0.24036281179138316</v>
      </c>
      <c r="V232" s="110">
        <v>0.2673611111111111</v>
      </c>
      <c r="W232" s="110">
        <v>0.17786281179138319</v>
      </c>
      <c r="X232" s="110">
        <v>0.10565476190476189</v>
      </c>
      <c r="Y232" s="110">
        <v>1</v>
      </c>
    </row>
    <row r="233" spans="1:25" x14ac:dyDescent="0.25">
      <c r="A233" s="107" t="str">
        <f t="shared" si="172"/>
        <v>WessexFemale65-69</v>
      </c>
      <c r="B233" s="107" t="s">
        <v>182</v>
      </c>
      <c r="C233" s="107" t="s">
        <v>15</v>
      </c>
      <c r="D233" s="107" t="s">
        <v>22</v>
      </c>
      <c r="E233" s="108">
        <v>653</v>
      </c>
      <c r="F233" s="108">
        <v>583</v>
      </c>
      <c r="G233" s="108">
        <v>1406</v>
      </c>
      <c r="H233" s="108">
        <v>1721</v>
      </c>
      <c r="I233" s="108">
        <v>1360</v>
      </c>
      <c r="J233" s="108">
        <v>819</v>
      </c>
      <c r="K233" s="108">
        <v>6542</v>
      </c>
      <c r="L233" s="109">
        <v>49.340178999822434</v>
      </c>
      <c r="M233" s="110">
        <v>44.051032705813903</v>
      </c>
      <c r="N233" s="110">
        <v>106.23628127679991</v>
      </c>
      <c r="O233" s="110">
        <v>130.03743959983831</v>
      </c>
      <c r="P233" s="110">
        <v>102.76055656930859</v>
      </c>
      <c r="Q233" s="110">
        <v>61.883011639899806</v>
      </c>
      <c r="R233" s="110">
        <v>494.30850079148297</v>
      </c>
      <c r="S233" s="110">
        <v>9.9816569856313056E-2</v>
      </c>
      <c r="T233" s="110">
        <v>8.9116478141241198E-2</v>
      </c>
      <c r="U233" s="110">
        <v>0.21491898501987158</v>
      </c>
      <c r="V233" s="110">
        <v>0.26306939773769489</v>
      </c>
      <c r="W233" s="110">
        <v>0.20788749617853866</v>
      </c>
      <c r="X233" s="110">
        <v>0.12519107306634056</v>
      </c>
      <c r="Y233" s="110">
        <v>1</v>
      </c>
    </row>
    <row r="234" spans="1:25" x14ac:dyDescent="0.25">
      <c r="A234" s="107" t="str">
        <f t="shared" si="172"/>
        <v>WessexFemale70-74</v>
      </c>
      <c r="B234" s="107" t="s">
        <v>182</v>
      </c>
      <c r="C234" s="107" t="s">
        <v>15</v>
      </c>
      <c r="D234" s="107" t="s">
        <v>23</v>
      </c>
      <c r="E234" s="108">
        <v>592</v>
      </c>
      <c r="F234" s="108">
        <v>473</v>
      </c>
      <c r="G234" s="108">
        <v>1361</v>
      </c>
      <c r="H234" s="108">
        <v>1556</v>
      </c>
      <c r="I234" s="108">
        <v>1253</v>
      </c>
      <c r="J234" s="108">
        <v>832</v>
      </c>
      <c r="K234" s="108">
        <v>6067</v>
      </c>
      <c r="L234" s="109">
        <v>44.731065800757861</v>
      </c>
      <c r="M234" s="110">
        <v>35.73951710094336</v>
      </c>
      <c r="N234" s="110">
        <v>102.83611580208014</v>
      </c>
      <c r="O234" s="110">
        <v>117.57016619253248</v>
      </c>
      <c r="P234" s="110">
        <v>94.675718662752701</v>
      </c>
      <c r="Q234" s="110">
        <v>62.865281665929963</v>
      </c>
      <c r="R234" s="110">
        <v>458.41786522499649</v>
      </c>
      <c r="S234" s="110">
        <v>9.7577056205702992E-2</v>
      </c>
      <c r="T234" s="110">
        <v>7.7962749299489043E-2</v>
      </c>
      <c r="U234" s="110">
        <v>0.22432833360804352</v>
      </c>
      <c r="V234" s="110">
        <v>0.2564694247568815</v>
      </c>
      <c r="W234" s="110">
        <v>0.20652711389484096</v>
      </c>
      <c r="X234" s="110">
        <v>0.13713532223504205</v>
      </c>
      <c r="Y234" s="110">
        <v>1</v>
      </c>
    </row>
    <row r="235" spans="1:25" x14ac:dyDescent="0.25">
      <c r="A235" s="107" t="str">
        <f t="shared" si="172"/>
        <v>WessexFemale75+</v>
      </c>
      <c r="B235" s="107" t="s">
        <v>182</v>
      </c>
      <c r="C235" s="107" t="s">
        <v>15</v>
      </c>
      <c r="D235" s="107" t="s">
        <v>24</v>
      </c>
      <c r="E235" s="108">
        <v>1666</v>
      </c>
      <c r="F235" s="108">
        <v>1260</v>
      </c>
      <c r="G235" s="108">
        <v>3017</v>
      </c>
      <c r="H235" s="108">
        <v>3968</v>
      </c>
      <c r="I235" s="108">
        <v>3366</v>
      </c>
      <c r="J235" s="108">
        <v>2819</v>
      </c>
      <c r="K235" s="108">
        <v>16096</v>
      </c>
      <c r="L235" s="109">
        <v>125.88168179740303</v>
      </c>
      <c r="M235" s="110">
        <v>95.204633292153545</v>
      </c>
      <c r="N235" s="110">
        <v>227.96220527176766</v>
      </c>
      <c r="O235" s="110">
        <v>299.81903563751212</v>
      </c>
      <c r="P235" s="110">
        <v>254.33237750903876</v>
      </c>
      <c r="Q235" s="110">
        <v>213.00147718300067</v>
      </c>
      <c r="R235" s="110">
        <v>1216.2014106908759</v>
      </c>
      <c r="S235" s="110">
        <v>0.10350397614314115</v>
      </c>
      <c r="T235" s="110">
        <v>7.8280318091451279E-2</v>
      </c>
      <c r="U235" s="110">
        <v>0.18743787276341944</v>
      </c>
      <c r="V235" s="110">
        <v>0.24652087475149101</v>
      </c>
      <c r="W235" s="110">
        <v>0.20912027833001987</v>
      </c>
      <c r="X235" s="110">
        <v>0.1751366799204771</v>
      </c>
      <c r="Y235" s="110">
        <v>1</v>
      </c>
    </row>
    <row r="236" spans="1:25" x14ac:dyDescent="0.25">
      <c r="A236" s="107" t="str">
        <f t="shared" si="172"/>
        <v>WessexFemaleTotal</v>
      </c>
      <c r="B236" s="107" t="s">
        <v>182</v>
      </c>
      <c r="C236" s="107" t="s">
        <v>15</v>
      </c>
      <c r="D236" s="107" t="s">
        <v>6</v>
      </c>
      <c r="E236" s="108">
        <f>SUM(E229:E235)</f>
        <v>5337</v>
      </c>
      <c r="F236" s="108">
        <f t="shared" ref="F236" si="204">SUM(F229:F235)</f>
        <v>4431</v>
      </c>
      <c r="G236" s="108">
        <f t="shared" ref="G236" si="205">SUM(G229:G235)</f>
        <v>10944</v>
      </c>
      <c r="H236" s="108">
        <f t="shared" ref="H236" si="206">SUM(H229:H235)</f>
        <v>12660</v>
      </c>
      <c r="I236" s="108">
        <f t="shared" ref="I236" si="207">SUM(I229:I235)</f>
        <v>9432</v>
      </c>
      <c r="J236" s="108">
        <f t="shared" ref="J236" si="208">SUM(J229:J235)</f>
        <v>6497</v>
      </c>
      <c r="K236" s="108">
        <f t="shared" ref="K236" si="209">SUM(K229:K235)</f>
        <v>49301</v>
      </c>
      <c r="L236" s="109">
        <v>403.25962530176469</v>
      </c>
      <c r="M236" s="110">
        <v>334.80296041074001</v>
      </c>
      <c r="N236" s="110">
        <v>826.92024345184802</v>
      </c>
      <c r="O236" s="110">
        <v>956.57988688782859</v>
      </c>
      <c r="P236" s="110">
        <v>712.67468350126376</v>
      </c>
      <c r="Q236" s="110">
        <v>490.90833531676321</v>
      </c>
      <c r="R236" s="110">
        <v>3725.1457348702083</v>
      </c>
      <c r="S236" s="110">
        <v>0.108253382284335</v>
      </c>
      <c r="T236" s="110">
        <v>8.987647309385205E-2</v>
      </c>
      <c r="U236" s="110">
        <v>0.22198332691020467</v>
      </c>
      <c r="V236" s="110">
        <v>0.25678992312529159</v>
      </c>
      <c r="W236" s="110">
        <v>0.1913145777976106</v>
      </c>
      <c r="X236" s="110">
        <v>0.13178231678870611</v>
      </c>
      <c r="Y236" s="110">
        <v>1</v>
      </c>
    </row>
    <row r="237" spans="1:25" x14ac:dyDescent="0.25">
      <c r="A237" s="107" t="str">
        <f t="shared" si="172"/>
        <v>WessexAll persons0-14</v>
      </c>
      <c r="B237" s="107" t="s">
        <v>182</v>
      </c>
      <c r="C237" s="107" t="s">
        <v>16</v>
      </c>
      <c r="D237" s="107" t="s">
        <v>18</v>
      </c>
      <c r="E237" s="108">
        <f>E221+E229</f>
        <v>56</v>
      </c>
      <c r="F237" s="108">
        <f t="shared" ref="F237:K237" si="210">F221+F229</f>
        <v>39</v>
      </c>
      <c r="G237" s="108">
        <f t="shared" si="210"/>
        <v>117</v>
      </c>
      <c r="H237" s="108">
        <f t="shared" si="210"/>
        <v>147</v>
      </c>
      <c r="I237" s="108">
        <f t="shared" si="210"/>
        <v>64</v>
      </c>
      <c r="J237" s="108">
        <f t="shared" si="210"/>
        <v>0</v>
      </c>
      <c r="K237" s="108">
        <f t="shared" si="210"/>
        <v>423</v>
      </c>
      <c r="L237" s="109">
        <v>2.1545090797168358</v>
      </c>
      <c r="M237" s="110">
        <v>1.5004616805170823</v>
      </c>
      <c r="N237" s="110">
        <v>4.5013850415512469</v>
      </c>
      <c r="O237" s="110">
        <v>5.6555863342566948</v>
      </c>
      <c r="P237" s="110">
        <v>2.4622960911049554</v>
      </c>
      <c r="Q237" s="110">
        <v>0</v>
      </c>
      <c r="R237" s="110">
        <v>16.274238227146814</v>
      </c>
      <c r="S237" s="110">
        <v>0.13238770685579196</v>
      </c>
      <c r="T237" s="110">
        <v>9.2198581560283696E-2</v>
      </c>
      <c r="U237" s="110">
        <v>0.27659574468085107</v>
      </c>
      <c r="V237" s="110">
        <v>0.34751773049645396</v>
      </c>
      <c r="W237" s="110">
        <v>0.15130023640661938</v>
      </c>
      <c r="X237" s="110">
        <v>0</v>
      </c>
      <c r="Y237" s="110">
        <v>1</v>
      </c>
    </row>
    <row r="238" spans="1:25" x14ac:dyDescent="0.25">
      <c r="A238" s="107" t="str">
        <f t="shared" si="172"/>
        <v>WessexAll persons15-24</v>
      </c>
      <c r="B238" s="107" t="s">
        <v>182</v>
      </c>
      <c r="C238" s="107" t="s">
        <v>16</v>
      </c>
      <c r="D238" s="107" t="s">
        <v>19</v>
      </c>
      <c r="E238" s="108">
        <f t="shared" ref="E238:K238" si="211">E222+E230</f>
        <v>92</v>
      </c>
      <c r="F238" s="108">
        <f t="shared" si="211"/>
        <v>75</v>
      </c>
      <c r="G238" s="108">
        <f t="shared" si="211"/>
        <v>147</v>
      </c>
      <c r="H238" s="108">
        <f t="shared" si="211"/>
        <v>173</v>
      </c>
      <c r="I238" s="108">
        <f t="shared" si="211"/>
        <v>154</v>
      </c>
      <c r="J238" s="108">
        <f t="shared" si="211"/>
        <v>134</v>
      </c>
      <c r="K238" s="108">
        <f t="shared" si="211"/>
        <v>775</v>
      </c>
      <c r="L238" s="109">
        <v>3.5395506309633733</v>
      </c>
      <c r="M238" s="110">
        <v>2.8855032317636198</v>
      </c>
      <c r="N238" s="110">
        <v>5.6555863342566948</v>
      </c>
      <c r="O238" s="110">
        <v>6.6558941212680827</v>
      </c>
      <c r="P238" s="110">
        <v>5.9248999692212987</v>
      </c>
      <c r="Q238" s="110">
        <v>5.1554324407510004</v>
      </c>
      <c r="R238" s="110">
        <v>29.81686672822407</v>
      </c>
      <c r="S238" s="110">
        <v>0.11870967741935483</v>
      </c>
      <c r="T238" s="110">
        <v>9.6774193548387094E-2</v>
      </c>
      <c r="U238" s="110">
        <v>0.1896774193548387</v>
      </c>
      <c r="V238" s="110">
        <v>0.22322580645161288</v>
      </c>
      <c r="W238" s="110">
        <v>0.19870967741935483</v>
      </c>
      <c r="X238" s="110">
        <v>0.17290322580645159</v>
      </c>
      <c r="Y238" s="110">
        <v>1</v>
      </c>
    </row>
    <row r="239" spans="1:25" x14ac:dyDescent="0.25">
      <c r="A239" s="107" t="str">
        <f t="shared" si="172"/>
        <v>WessexAll persons25-49</v>
      </c>
      <c r="B239" s="107" t="s">
        <v>182</v>
      </c>
      <c r="C239" s="107" t="s">
        <v>16</v>
      </c>
      <c r="D239" s="107" t="s">
        <v>20</v>
      </c>
      <c r="E239" s="108">
        <f t="shared" ref="E239:K239" si="212">E223+E231</f>
        <v>1202</v>
      </c>
      <c r="F239" s="108">
        <f t="shared" si="212"/>
        <v>1029</v>
      </c>
      <c r="G239" s="108">
        <f t="shared" si="212"/>
        <v>2443</v>
      </c>
      <c r="H239" s="108">
        <f t="shared" si="212"/>
        <v>2392</v>
      </c>
      <c r="I239" s="108">
        <f t="shared" si="212"/>
        <v>1460</v>
      </c>
      <c r="J239" s="108">
        <f t="shared" si="212"/>
        <v>907</v>
      </c>
      <c r="K239" s="108">
        <f t="shared" si="212"/>
        <v>9433</v>
      </c>
      <c r="L239" s="109">
        <v>46.244998461064945</v>
      </c>
      <c r="M239" s="110">
        <v>39.589104339796862</v>
      </c>
      <c r="N239" s="110">
        <v>93.990458602646967</v>
      </c>
      <c r="O239" s="110">
        <v>92.028316405047704</v>
      </c>
      <c r="P239" s="110">
        <v>56.171129578331794</v>
      </c>
      <c r="Q239" s="110">
        <v>34.895352416128041</v>
      </c>
      <c r="R239" s="110">
        <v>362.91935980301633</v>
      </c>
      <c r="S239" s="110">
        <v>0.12742499734972967</v>
      </c>
      <c r="T239" s="110">
        <v>0.10908512668292165</v>
      </c>
      <c r="U239" s="110">
        <v>0.25898441641047387</v>
      </c>
      <c r="V239" s="110">
        <v>0.25357786494222406</v>
      </c>
      <c r="W239" s="110">
        <v>0.15477578713028728</v>
      </c>
      <c r="X239" s="110">
        <v>9.6151807484363402E-2</v>
      </c>
      <c r="Y239" s="110">
        <v>1</v>
      </c>
    </row>
    <row r="240" spans="1:25" x14ac:dyDescent="0.25">
      <c r="A240" s="107" t="str">
        <f t="shared" si="172"/>
        <v>WessexAll persons50-64</v>
      </c>
      <c r="B240" s="107" t="s">
        <v>182</v>
      </c>
      <c r="C240" s="107" t="s">
        <v>16</v>
      </c>
      <c r="D240" s="107" t="s">
        <v>21</v>
      </c>
      <c r="E240" s="108">
        <f t="shared" ref="E240:K240" si="213">E224+E232</f>
        <v>2889</v>
      </c>
      <c r="F240" s="108">
        <f t="shared" si="213"/>
        <v>2393</v>
      </c>
      <c r="G240" s="108">
        <f t="shared" si="213"/>
        <v>5476</v>
      </c>
      <c r="H240" s="108">
        <f t="shared" si="213"/>
        <v>5650</v>
      </c>
      <c r="I240" s="108">
        <f t="shared" si="213"/>
        <v>3466</v>
      </c>
      <c r="J240" s="108">
        <f t="shared" si="213"/>
        <v>2062</v>
      </c>
      <c r="K240" s="108">
        <f t="shared" si="213"/>
        <v>21936</v>
      </c>
      <c r="L240" s="109">
        <v>111.14958448753463</v>
      </c>
      <c r="M240" s="110">
        <v>92.066789781471215</v>
      </c>
      <c r="N240" s="110">
        <v>210.68020929516774</v>
      </c>
      <c r="O240" s="110">
        <v>217.37457679285933</v>
      </c>
      <c r="P240" s="110">
        <v>133.34872268390274</v>
      </c>
      <c r="Q240" s="110">
        <v>79.332102185287781</v>
      </c>
      <c r="R240" s="110">
        <v>843.95198522622343</v>
      </c>
      <c r="S240" s="110">
        <v>0.13170131291028447</v>
      </c>
      <c r="T240" s="110">
        <v>0.10909008023340627</v>
      </c>
      <c r="U240" s="110">
        <v>0.24963530269876003</v>
      </c>
      <c r="V240" s="110">
        <v>0.25756746900072941</v>
      </c>
      <c r="W240" s="110">
        <v>0.15800510576221735</v>
      </c>
      <c r="X240" s="110">
        <v>9.4000729394602481E-2</v>
      </c>
      <c r="Y240" s="110">
        <v>1</v>
      </c>
    </row>
    <row r="241" spans="1:25" x14ac:dyDescent="0.25">
      <c r="A241" s="107" t="str">
        <f t="shared" si="172"/>
        <v>WessexAll persons65-69</v>
      </c>
      <c r="B241" s="107" t="s">
        <v>182</v>
      </c>
      <c r="C241" s="107" t="s">
        <v>16</v>
      </c>
      <c r="D241" s="107" t="s">
        <v>22</v>
      </c>
      <c r="E241" s="108">
        <f t="shared" ref="E241:K241" si="214">E225+E233</f>
        <v>1538</v>
      </c>
      <c r="F241" s="108">
        <f t="shared" si="214"/>
        <v>1299</v>
      </c>
      <c r="G241" s="108">
        <f t="shared" si="214"/>
        <v>2826</v>
      </c>
      <c r="H241" s="108">
        <f t="shared" si="214"/>
        <v>3118</v>
      </c>
      <c r="I241" s="108">
        <f t="shared" si="214"/>
        <v>1944</v>
      </c>
      <c r="J241" s="108">
        <f t="shared" si="214"/>
        <v>1106</v>
      </c>
      <c r="K241" s="108">
        <f t="shared" si="214"/>
        <v>11831</v>
      </c>
      <c r="L241" s="109">
        <v>59.172052939365962</v>
      </c>
      <c r="M241" s="110">
        <v>49.976915974145889</v>
      </c>
      <c r="N241" s="110">
        <v>108.72576177285319</v>
      </c>
      <c r="O241" s="110">
        <v>119.95998768851955</v>
      </c>
      <c r="P241" s="110">
        <v>74.792243767313025</v>
      </c>
      <c r="Q241" s="110">
        <v>42.551554324407512</v>
      </c>
      <c r="R241" s="110">
        <v>455.17851646660512</v>
      </c>
      <c r="S241" s="110">
        <v>0.12999746428873299</v>
      </c>
      <c r="T241" s="110">
        <v>0.10979629786155017</v>
      </c>
      <c r="U241" s="110">
        <v>0.23886400135237934</v>
      </c>
      <c r="V241" s="110">
        <v>0.26354492435128052</v>
      </c>
      <c r="W241" s="110">
        <v>0.16431409010227369</v>
      </c>
      <c r="X241" s="110">
        <v>9.3483222043783287E-2</v>
      </c>
      <c r="Y241" s="110">
        <v>1</v>
      </c>
    </row>
    <row r="242" spans="1:25" x14ac:dyDescent="0.25">
      <c r="A242" s="107" t="str">
        <f t="shared" si="172"/>
        <v>WessexAll persons70-74</v>
      </c>
      <c r="B242" s="107" t="s">
        <v>182</v>
      </c>
      <c r="C242" s="107" t="s">
        <v>16</v>
      </c>
      <c r="D242" s="107" t="s">
        <v>23</v>
      </c>
      <c r="E242" s="108">
        <f t="shared" ref="E242:K242" si="215">E226+E234</f>
        <v>1514</v>
      </c>
      <c r="F242" s="108">
        <f t="shared" si="215"/>
        <v>1172</v>
      </c>
      <c r="G242" s="108">
        <f t="shared" si="215"/>
        <v>3063</v>
      </c>
      <c r="H242" s="108">
        <f t="shared" si="215"/>
        <v>3276</v>
      </c>
      <c r="I242" s="108">
        <f t="shared" si="215"/>
        <v>2068</v>
      </c>
      <c r="J242" s="108">
        <f t="shared" si="215"/>
        <v>1193</v>
      </c>
      <c r="K242" s="108">
        <f t="shared" si="215"/>
        <v>12286</v>
      </c>
      <c r="L242" s="109">
        <v>58.248691905201603</v>
      </c>
      <c r="M242" s="110">
        <v>45.090797168359494</v>
      </c>
      <c r="N242" s="110">
        <v>117.84395198522623</v>
      </c>
      <c r="O242" s="110">
        <v>126.0387811634349</v>
      </c>
      <c r="P242" s="110">
        <v>79.562942443828874</v>
      </c>
      <c r="Q242" s="110">
        <v>45.898738073253305</v>
      </c>
      <c r="R242" s="110">
        <v>472.68390273930441</v>
      </c>
      <c r="S242" s="110">
        <v>0.12322969233273645</v>
      </c>
      <c r="T242" s="110">
        <v>9.539313039231645E-2</v>
      </c>
      <c r="U242" s="110">
        <v>0.24930815562428782</v>
      </c>
      <c r="V242" s="110">
        <v>0.26664496174507568</v>
      </c>
      <c r="W242" s="110">
        <v>0.16832166693797818</v>
      </c>
      <c r="X242" s="110">
        <v>9.7102392967605394E-2</v>
      </c>
      <c r="Y242" s="110">
        <v>1</v>
      </c>
    </row>
    <row r="243" spans="1:25" x14ac:dyDescent="0.25">
      <c r="A243" s="107" t="str">
        <f t="shared" si="172"/>
        <v>WessexAll persons75+</v>
      </c>
      <c r="B243" s="107" t="s">
        <v>182</v>
      </c>
      <c r="C243" s="107" t="s">
        <v>16</v>
      </c>
      <c r="D243" s="107" t="s">
        <v>24</v>
      </c>
      <c r="E243" s="108">
        <f t="shared" ref="E243:K243" si="216">E227+E235</f>
        <v>3541</v>
      </c>
      <c r="F243" s="108">
        <f t="shared" si="216"/>
        <v>2646</v>
      </c>
      <c r="G243" s="108">
        <f t="shared" si="216"/>
        <v>6400</v>
      </c>
      <c r="H243" s="108">
        <f t="shared" si="216"/>
        <v>8899</v>
      </c>
      <c r="I243" s="108">
        <f t="shared" si="216"/>
        <v>6402</v>
      </c>
      <c r="J243" s="108">
        <f t="shared" si="216"/>
        <v>4514</v>
      </c>
      <c r="K243" s="108">
        <f t="shared" si="216"/>
        <v>32402</v>
      </c>
      <c r="L243" s="109">
        <v>136.23422591566637</v>
      </c>
      <c r="M243" s="110">
        <v>101.8005540166205</v>
      </c>
      <c r="N243" s="110">
        <v>246.22960911049555</v>
      </c>
      <c r="O243" s="110">
        <v>342.37457679285933</v>
      </c>
      <c r="P243" s="110">
        <v>246.30655586334257</v>
      </c>
      <c r="Q243" s="110">
        <v>173.66882117574639</v>
      </c>
      <c r="R243" s="110">
        <v>1246.6143428747307</v>
      </c>
      <c r="S243" s="110">
        <v>0.10928337756928586</v>
      </c>
      <c r="T243" s="110">
        <v>8.1661625825566325E-2</v>
      </c>
      <c r="U243" s="110">
        <v>0.19751867168693291</v>
      </c>
      <c r="V243" s="110">
        <v>0.27464354052218998</v>
      </c>
      <c r="W243" s="110">
        <v>0.19758039627183507</v>
      </c>
      <c r="X243" s="110">
        <v>0.13931238812418986</v>
      </c>
      <c r="Y243" s="110">
        <v>1</v>
      </c>
    </row>
    <row r="244" spans="1:25" x14ac:dyDescent="0.25">
      <c r="A244" s="107" t="str">
        <f t="shared" si="172"/>
        <v>WessexAll personsTotal</v>
      </c>
      <c r="B244" s="107" t="s">
        <v>182</v>
      </c>
      <c r="C244" s="107" t="s">
        <v>16</v>
      </c>
      <c r="D244" s="107" t="s">
        <v>6</v>
      </c>
      <c r="E244" s="108">
        <f>SUM(E237:E243)</f>
        <v>10832</v>
      </c>
      <c r="F244" s="108">
        <f t="shared" ref="F244" si="217">SUM(F237:F243)</f>
        <v>8653</v>
      </c>
      <c r="G244" s="108">
        <f t="shared" ref="G244" si="218">SUM(G237:G243)</f>
        <v>20472</v>
      </c>
      <c r="H244" s="108">
        <f t="shared" ref="H244" si="219">SUM(H237:H243)</f>
        <v>23655</v>
      </c>
      <c r="I244" s="108">
        <f t="shared" ref="I244" si="220">SUM(I237:I243)</f>
        <v>15558</v>
      </c>
      <c r="J244" s="108">
        <f t="shared" ref="J244" si="221">SUM(J237:J243)</f>
        <v>9916</v>
      </c>
      <c r="K244" s="108">
        <f t="shared" ref="K244" si="222">SUM(K237:K243)</f>
        <v>89086</v>
      </c>
      <c r="L244" s="109">
        <v>416.74361341951368</v>
      </c>
      <c r="M244" s="110">
        <v>332.91012619267468</v>
      </c>
      <c r="N244" s="110">
        <v>787.62696214219761</v>
      </c>
      <c r="O244" s="110">
        <v>910.08771929824559</v>
      </c>
      <c r="P244" s="110">
        <v>598.56879039704529</v>
      </c>
      <c r="Q244" s="110">
        <v>381.50200061557405</v>
      </c>
      <c r="R244" s="110">
        <v>3427.439212065251</v>
      </c>
      <c r="S244" s="110">
        <v>0.12159037334710279</v>
      </c>
      <c r="T244" s="110">
        <v>9.7130862312821323E-2</v>
      </c>
      <c r="U244" s="110">
        <v>0.22980041757402958</v>
      </c>
      <c r="V244" s="110">
        <v>0.26552993736389552</v>
      </c>
      <c r="W244" s="110">
        <v>0.17464023527827044</v>
      </c>
      <c r="X244" s="110">
        <v>0.11130817412388029</v>
      </c>
      <c r="Y244" s="110">
        <v>1</v>
      </c>
    </row>
    <row r="245" spans="1:25" x14ac:dyDescent="0.25">
      <c r="A245" s="107" t="str">
        <f t="shared" si="172"/>
        <v>West MidlandsMale0-14</v>
      </c>
      <c r="B245" s="107" t="s">
        <v>183</v>
      </c>
      <c r="C245" s="107" t="s">
        <v>14</v>
      </c>
      <c r="D245" s="107" t="s">
        <v>18</v>
      </c>
      <c r="E245" s="108">
        <v>61</v>
      </c>
      <c r="F245" s="108">
        <v>47</v>
      </c>
      <c r="G245" s="108">
        <v>128</v>
      </c>
      <c r="H245" s="108">
        <v>177</v>
      </c>
      <c r="I245" s="108">
        <v>52</v>
      </c>
      <c r="J245" s="108">
        <v>0</v>
      </c>
      <c r="K245" s="108">
        <v>465</v>
      </c>
      <c r="L245" s="109">
        <v>2.2727535228611062</v>
      </c>
      <c r="M245" s="110">
        <v>1.7511379602372457</v>
      </c>
      <c r="N245" s="110">
        <v>4.7690565725610092</v>
      </c>
      <c r="O245" s="110">
        <v>6.5947110417445209</v>
      </c>
      <c r="P245" s="110">
        <v>1.9374292326029101</v>
      </c>
      <c r="Q245" s="110">
        <v>0</v>
      </c>
      <c r="R245" s="110">
        <v>17.325088330006793</v>
      </c>
      <c r="S245" s="110">
        <v>0.13118279569892474</v>
      </c>
      <c r="T245" s="110">
        <v>0.1010752688172043</v>
      </c>
      <c r="U245" s="110">
        <v>0.27526881720430108</v>
      </c>
      <c r="V245" s="110">
        <v>0.38064516129032255</v>
      </c>
      <c r="W245" s="110">
        <v>0.11182795698924732</v>
      </c>
      <c r="X245" s="110">
        <v>0</v>
      </c>
      <c r="Y245" s="110">
        <v>1</v>
      </c>
    </row>
    <row r="246" spans="1:25" x14ac:dyDescent="0.25">
      <c r="A246" s="107" t="str">
        <f t="shared" si="172"/>
        <v>West MidlandsMale15-24</v>
      </c>
      <c r="B246" s="107" t="s">
        <v>183</v>
      </c>
      <c r="C246" s="107" t="s">
        <v>14</v>
      </c>
      <c r="D246" s="107" t="s">
        <v>19</v>
      </c>
      <c r="E246" s="108">
        <v>102</v>
      </c>
      <c r="F246" s="108">
        <v>72</v>
      </c>
      <c r="G246" s="108">
        <v>166</v>
      </c>
      <c r="H246" s="108">
        <v>171</v>
      </c>
      <c r="I246" s="108">
        <v>153</v>
      </c>
      <c r="J246" s="108">
        <v>177</v>
      </c>
      <c r="K246" s="108">
        <v>841</v>
      </c>
      <c r="L246" s="109">
        <v>3.8003419562595546</v>
      </c>
      <c r="M246" s="110">
        <v>2.6825943220655679</v>
      </c>
      <c r="N246" s="110">
        <v>6.1848702425400592</v>
      </c>
      <c r="O246" s="110">
        <v>6.3711615149057232</v>
      </c>
      <c r="P246" s="110">
        <v>5.7005129343893319</v>
      </c>
      <c r="Q246" s="110">
        <v>6.5947110417445209</v>
      </c>
      <c r="R246" s="110">
        <v>31.334192011904758</v>
      </c>
      <c r="S246" s="110">
        <v>0.12128418549346018</v>
      </c>
      <c r="T246" s="110">
        <v>8.5612366230677764E-2</v>
      </c>
      <c r="U246" s="110">
        <v>0.19738406658739596</v>
      </c>
      <c r="V246" s="110">
        <v>0.20332936979785968</v>
      </c>
      <c r="W246" s="110">
        <v>0.18192627824019025</v>
      </c>
      <c r="X246" s="110">
        <v>0.21046373365041618</v>
      </c>
      <c r="Y246" s="110">
        <v>1</v>
      </c>
    </row>
    <row r="247" spans="1:25" x14ac:dyDescent="0.25">
      <c r="A247" s="107" t="str">
        <f t="shared" si="172"/>
        <v>West MidlandsMale25-49</v>
      </c>
      <c r="B247" s="107" t="s">
        <v>183</v>
      </c>
      <c r="C247" s="107" t="s">
        <v>14</v>
      </c>
      <c r="D247" s="107" t="s">
        <v>20</v>
      </c>
      <c r="E247" s="108">
        <v>778</v>
      </c>
      <c r="F247" s="108">
        <v>677</v>
      </c>
      <c r="G247" s="108">
        <v>1471</v>
      </c>
      <c r="H247" s="108">
        <v>1542</v>
      </c>
      <c r="I247" s="108">
        <v>1052</v>
      </c>
      <c r="J247" s="108">
        <v>760</v>
      </c>
      <c r="K247" s="108">
        <v>6280</v>
      </c>
      <c r="L247" s="109">
        <v>28.986921980097385</v>
      </c>
      <c r="M247" s="110">
        <v>25.223838278310964</v>
      </c>
      <c r="N247" s="110">
        <v>54.806892329978474</v>
      </c>
      <c r="O247" s="110">
        <v>57.452228397570913</v>
      </c>
      <c r="P247" s="110">
        <v>39.195683705735796</v>
      </c>
      <c r="Q247" s="110">
        <v>28.316273399580993</v>
      </c>
      <c r="R247" s="110">
        <v>233.98183809127454</v>
      </c>
      <c r="S247" s="110">
        <v>0.12388535031847132</v>
      </c>
      <c r="T247" s="110">
        <v>0.10780254777070063</v>
      </c>
      <c r="U247" s="110">
        <v>0.23423566878980889</v>
      </c>
      <c r="V247" s="110">
        <v>0.24554140127388535</v>
      </c>
      <c r="W247" s="110">
        <v>0.16751592356687897</v>
      </c>
      <c r="X247" s="110">
        <v>0.12101910828025476</v>
      </c>
      <c r="Y247" s="110">
        <v>1</v>
      </c>
    </row>
    <row r="248" spans="1:25" x14ac:dyDescent="0.25">
      <c r="A248" s="107" t="str">
        <f t="shared" si="172"/>
        <v>West MidlandsMale50-64</v>
      </c>
      <c r="B248" s="107" t="s">
        <v>183</v>
      </c>
      <c r="C248" s="107" t="s">
        <v>14</v>
      </c>
      <c r="D248" s="107" t="s">
        <v>21</v>
      </c>
      <c r="E248" s="108">
        <v>2748</v>
      </c>
      <c r="F248" s="108">
        <v>2003</v>
      </c>
      <c r="G248" s="108">
        <v>3891</v>
      </c>
      <c r="H248" s="108">
        <v>3346</v>
      </c>
      <c r="I248" s="108">
        <v>1643</v>
      </c>
      <c r="J248" s="108">
        <v>1051</v>
      </c>
      <c r="K248" s="108">
        <v>14682</v>
      </c>
      <c r="L248" s="109">
        <v>102.38568329216918</v>
      </c>
      <c r="M248" s="110">
        <v>74.628283709685178</v>
      </c>
      <c r="N248" s="110">
        <v>144.97186815496005</v>
      </c>
      <c r="O248" s="110">
        <v>124.66611946710263</v>
      </c>
      <c r="P248" s="110">
        <v>61.215312099357334</v>
      </c>
      <c r="Q248" s="110">
        <v>39.158425451262666</v>
      </c>
      <c r="R248" s="110">
        <v>547.02569217453708</v>
      </c>
      <c r="S248" s="110">
        <v>0.18716796076828768</v>
      </c>
      <c r="T248" s="110">
        <v>0.13642555510148482</v>
      </c>
      <c r="U248" s="110">
        <v>0.26501838986514092</v>
      </c>
      <c r="V248" s="110">
        <v>0.22789810652499656</v>
      </c>
      <c r="W248" s="110">
        <v>0.11190573491349952</v>
      </c>
      <c r="X248" s="110">
        <v>7.158425282659038E-2</v>
      </c>
      <c r="Y248" s="110">
        <v>1</v>
      </c>
    </row>
    <row r="249" spans="1:25" x14ac:dyDescent="0.25">
      <c r="A249" s="107" t="str">
        <f t="shared" si="172"/>
        <v>West MidlandsMale65-69</v>
      </c>
      <c r="B249" s="107" t="s">
        <v>183</v>
      </c>
      <c r="C249" s="107" t="s">
        <v>14</v>
      </c>
      <c r="D249" s="107" t="s">
        <v>22</v>
      </c>
      <c r="E249" s="108">
        <v>1750</v>
      </c>
      <c r="F249" s="108">
        <v>1314</v>
      </c>
      <c r="G249" s="108">
        <v>2673</v>
      </c>
      <c r="H249" s="108">
        <v>2606</v>
      </c>
      <c r="I249" s="108">
        <v>1057</v>
      </c>
      <c r="J249" s="108">
        <v>560</v>
      </c>
      <c r="K249" s="108">
        <v>9960</v>
      </c>
      <c r="L249" s="109">
        <v>65.201945327982557</v>
      </c>
      <c r="M249" s="110">
        <v>48.957346377696609</v>
      </c>
      <c r="N249" s="110">
        <v>99.591314206684203</v>
      </c>
      <c r="O249" s="110">
        <v>97.095011156984299</v>
      </c>
      <c r="P249" s="110">
        <v>39.381974978101461</v>
      </c>
      <c r="Q249" s="110">
        <v>20.864622504954415</v>
      </c>
      <c r="R249" s="110">
        <v>371.09221455240356</v>
      </c>
      <c r="S249" s="110">
        <v>0.17570281124497994</v>
      </c>
      <c r="T249" s="110">
        <v>0.13192771084337349</v>
      </c>
      <c r="U249" s="110">
        <v>0.2683734939759036</v>
      </c>
      <c r="V249" s="110">
        <v>0.26164658634538152</v>
      </c>
      <c r="W249" s="110">
        <v>0.10612449799196787</v>
      </c>
      <c r="X249" s="110">
        <v>5.6224899598393566E-2</v>
      </c>
      <c r="Y249" s="110">
        <v>1</v>
      </c>
    </row>
    <row r="250" spans="1:25" x14ac:dyDescent="0.25">
      <c r="A250" s="107" t="str">
        <f t="shared" si="172"/>
        <v>West MidlandsMale70-74</v>
      </c>
      <c r="B250" s="107" t="s">
        <v>183</v>
      </c>
      <c r="C250" s="107" t="s">
        <v>14</v>
      </c>
      <c r="D250" s="107" t="s">
        <v>23</v>
      </c>
      <c r="E250" s="108">
        <v>1691</v>
      </c>
      <c r="F250" s="108">
        <v>1312</v>
      </c>
      <c r="G250" s="108">
        <v>2999</v>
      </c>
      <c r="H250" s="108">
        <v>3224</v>
      </c>
      <c r="I250" s="108">
        <v>1390</v>
      </c>
      <c r="J250" s="108">
        <v>680</v>
      </c>
      <c r="K250" s="108">
        <v>11296</v>
      </c>
      <c r="L250" s="109">
        <v>63.003708314067708</v>
      </c>
      <c r="M250" s="110">
        <v>48.882829868750349</v>
      </c>
      <c r="N250" s="110">
        <v>111.73750516492552</v>
      </c>
      <c r="O250" s="110">
        <v>120.12061242138043</v>
      </c>
      <c r="P250" s="110">
        <v>51.788973717654713</v>
      </c>
      <c r="Q250" s="110">
        <v>25.335613041730362</v>
      </c>
      <c r="R250" s="110">
        <v>420.86924252850906</v>
      </c>
      <c r="S250" s="110">
        <v>0.14969900849858356</v>
      </c>
      <c r="T250" s="110">
        <v>0.1161473087818697</v>
      </c>
      <c r="U250" s="110">
        <v>0.26549220963172804</v>
      </c>
      <c r="V250" s="110">
        <v>0.28541076487252126</v>
      </c>
      <c r="W250" s="110">
        <v>0.12305240793201135</v>
      </c>
      <c r="X250" s="110">
        <v>6.019830028328612E-2</v>
      </c>
      <c r="Y250" s="110">
        <v>1</v>
      </c>
    </row>
    <row r="251" spans="1:25" x14ac:dyDescent="0.25">
      <c r="A251" s="107" t="str">
        <f t="shared" si="172"/>
        <v>West MidlandsMale75+</v>
      </c>
      <c r="B251" s="107" t="s">
        <v>183</v>
      </c>
      <c r="C251" s="107" t="s">
        <v>14</v>
      </c>
      <c r="D251" s="107" t="s">
        <v>24</v>
      </c>
      <c r="E251" s="108">
        <v>3218</v>
      </c>
      <c r="F251" s="108">
        <v>2379</v>
      </c>
      <c r="G251" s="108">
        <v>5875</v>
      </c>
      <c r="H251" s="108">
        <v>7977</v>
      </c>
      <c r="I251" s="108">
        <v>4724</v>
      </c>
      <c r="J251" s="108">
        <v>2550</v>
      </c>
      <c r="K251" s="108">
        <v>26723</v>
      </c>
      <c r="L251" s="109">
        <v>119.89706289454163</v>
      </c>
      <c r="M251" s="110">
        <v>88.637387391583133</v>
      </c>
      <c r="N251" s="110">
        <v>218.8922450296557</v>
      </c>
      <c r="O251" s="110">
        <v>297.20909593218101</v>
      </c>
      <c r="P251" s="110">
        <v>176.00799413107976</v>
      </c>
      <c r="Q251" s="110">
        <v>95.008548906488855</v>
      </c>
      <c r="R251" s="110">
        <v>995.65233428553017</v>
      </c>
      <c r="S251" s="110">
        <v>0.12042061145829436</v>
      </c>
      <c r="T251" s="110">
        <v>8.9024435879205166E-2</v>
      </c>
      <c r="U251" s="110">
        <v>0.21984807095011785</v>
      </c>
      <c r="V251" s="110">
        <v>0.29850690416495151</v>
      </c>
      <c r="W251" s="110">
        <v>0.17677655951801818</v>
      </c>
      <c r="X251" s="110">
        <v>9.5423418029412857E-2</v>
      </c>
      <c r="Y251" s="110">
        <v>1</v>
      </c>
    </row>
    <row r="252" spans="1:25" x14ac:dyDescent="0.25">
      <c r="A252" s="107" t="str">
        <f t="shared" si="172"/>
        <v>West MidlandsMaleTotal</v>
      </c>
      <c r="B252" s="107" t="s">
        <v>183</v>
      </c>
      <c r="C252" s="107" t="s">
        <v>14</v>
      </c>
      <c r="D252" s="107" t="s">
        <v>6</v>
      </c>
      <c r="E252" s="108">
        <f>SUM(E245:E251)</f>
        <v>10348</v>
      </c>
      <c r="F252" s="108">
        <f t="shared" ref="F252" si="223">SUM(F245:F251)</f>
        <v>7804</v>
      </c>
      <c r="G252" s="108">
        <f t="shared" ref="G252" si="224">SUM(G245:G251)</f>
        <v>17203</v>
      </c>
      <c r="H252" s="108">
        <f t="shared" ref="H252" si="225">SUM(H245:H251)</f>
        <v>19043</v>
      </c>
      <c r="I252" s="108">
        <f t="shared" ref="I252" si="226">SUM(I245:I251)</f>
        <v>10071</v>
      </c>
      <c r="J252" s="108">
        <f t="shared" ref="J252" si="227">SUM(J245:J251)</f>
        <v>5778</v>
      </c>
      <c r="K252" s="108">
        <f t="shared" ref="K252" si="228">SUM(K245:K251)</f>
        <v>70247</v>
      </c>
      <c r="L252" s="109">
        <v>385.54841728797913</v>
      </c>
      <c r="M252" s="110">
        <v>290.76341790832902</v>
      </c>
      <c r="N252" s="110">
        <v>640.95375170130501</v>
      </c>
      <c r="O252" s="110">
        <v>709.50893993186958</v>
      </c>
      <c r="P252" s="110">
        <v>375.22788079892132</v>
      </c>
      <c r="Q252" s="110">
        <v>215.27819434576182</v>
      </c>
      <c r="R252" s="110">
        <v>2617.2806019741661</v>
      </c>
      <c r="S252" s="110">
        <v>0.14730878186968838</v>
      </c>
      <c r="T252" s="110">
        <v>0.11109371218699729</v>
      </c>
      <c r="U252" s="110">
        <v>0.24489302034250571</v>
      </c>
      <c r="V252" s="110">
        <v>0.27108630973564707</v>
      </c>
      <c r="W252" s="110">
        <v>0.14336555297735135</v>
      </c>
      <c r="X252" s="110">
        <v>8.2252622887810156E-2</v>
      </c>
      <c r="Y252" s="110">
        <v>1</v>
      </c>
    </row>
    <row r="253" spans="1:25" x14ac:dyDescent="0.25">
      <c r="A253" s="107" t="str">
        <f t="shared" si="172"/>
        <v>West MidlandsFemale0-14</v>
      </c>
      <c r="B253" s="107" t="s">
        <v>183</v>
      </c>
      <c r="C253" s="107" t="s">
        <v>15</v>
      </c>
      <c r="D253" s="107" t="s">
        <v>18</v>
      </c>
      <c r="E253" s="108">
        <v>50</v>
      </c>
      <c r="F253" s="108">
        <v>44</v>
      </c>
      <c r="G253" s="108">
        <v>104</v>
      </c>
      <c r="H253" s="108">
        <v>123</v>
      </c>
      <c r="I253" s="108">
        <v>59</v>
      </c>
      <c r="J253" s="108">
        <v>0</v>
      </c>
      <c r="K253" s="108">
        <v>380</v>
      </c>
      <c r="L253" s="109">
        <v>1.8042660065458771</v>
      </c>
      <c r="M253" s="110">
        <v>1.5877540857603718</v>
      </c>
      <c r="N253" s="110">
        <v>3.7528732936154241</v>
      </c>
      <c r="O253" s="110">
        <v>4.4384943761028577</v>
      </c>
      <c r="P253" s="110">
        <v>2.1290338877241348</v>
      </c>
      <c r="Q253" s="110">
        <v>0</v>
      </c>
      <c r="R253" s="110">
        <v>13.712421649748666</v>
      </c>
      <c r="S253" s="110">
        <v>0.13157894736842105</v>
      </c>
      <c r="T253" s="110">
        <v>0.11578947368421053</v>
      </c>
      <c r="U253" s="110">
        <v>0.27368421052631575</v>
      </c>
      <c r="V253" s="110">
        <v>0.3236842105263158</v>
      </c>
      <c r="W253" s="110">
        <v>0.15526315789473683</v>
      </c>
      <c r="X253" s="110">
        <v>0</v>
      </c>
      <c r="Y253" s="110">
        <v>1</v>
      </c>
    </row>
    <row r="254" spans="1:25" x14ac:dyDescent="0.25">
      <c r="A254" s="107" t="str">
        <f t="shared" si="172"/>
        <v>West MidlandsFemale15-24</v>
      </c>
      <c r="B254" s="107" t="s">
        <v>183</v>
      </c>
      <c r="C254" s="107" t="s">
        <v>15</v>
      </c>
      <c r="D254" s="107" t="s">
        <v>19</v>
      </c>
      <c r="E254" s="108">
        <v>63</v>
      </c>
      <c r="F254" s="108">
        <v>58</v>
      </c>
      <c r="G254" s="108">
        <v>129</v>
      </c>
      <c r="H254" s="108">
        <v>126</v>
      </c>
      <c r="I254" s="108">
        <v>128</v>
      </c>
      <c r="J254" s="108">
        <v>122</v>
      </c>
      <c r="K254" s="108">
        <v>626</v>
      </c>
      <c r="L254" s="109">
        <v>2.2733751682478052</v>
      </c>
      <c r="M254" s="110">
        <v>2.0929485675932176</v>
      </c>
      <c r="N254" s="110">
        <v>4.655006296888363</v>
      </c>
      <c r="O254" s="110">
        <v>4.5467503364956103</v>
      </c>
      <c r="P254" s="110">
        <v>4.6189209767574457</v>
      </c>
      <c r="Q254" s="110">
        <v>4.4024090559719404</v>
      </c>
      <c r="R254" s="110">
        <v>22.589410401954382</v>
      </c>
      <c r="S254" s="110">
        <v>0.10063897763578275</v>
      </c>
      <c r="T254" s="110">
        <v>9.2651757188498413E-2</v>
      </c>
      <c r="U254" s="110">
        <v>0.20607028753993611</v>
      </c>
      <c r="V254" s="110">
        <v>0.2012779552715655</v>
      </c>
      <c r="W254" s="110">
        <v>0.20447284345047925</v>
      </c>
      <c r="X254" s="110">
        <v>0.19488817891373802</v>
      </c>
      <c r="Y254" s="110">
        <v>1</v>
      </c>
    </row>
    <row r="255" spans="1:25" x14ac:dyDescent="0.25">
      <c r="A255" s="107" t="str">
        <f t="shared" si="172"/>
        <v>West MidlandsFemale25-49</v>
      </c>
      <c r="B255" s="107" t="s">
        <v>183</v>
      </c>
      <c r="C255" s="107" t="s">
        <v>15</v>
      </c>
      <c r="D255" s="107" t="s">
        <v>20</v>
      </c>
      <c r="E255" s="108">
        <v>1616</v>
      </c>
      <c r="F255" s="108">
        <v>1391</v>
      </c>
      <c r="G255" s="108">
        <v>3103</v>
      </c>
      <c r="H255" s="108">
        <v>3071</v>
      </c>
      <c r="I255" s="108">
        <v>1675</v>
      </c>
      <c r="J255" s="108">
        <v>904</v>
      </c>
      <c r="K255" s="108">
        <v>11760</v>
      </c>
      <c r="L255" s="109">
        <v>58.31387733156275</v>
      </c>
      <c r="M255" s="110">
        <v>50.194680302106299</v>
      </c>
      <c r="N255" s="110">
        <v>111.97274836623713</v>
      </c>
      <c r="O255" s="110">
        <v>110.81801812204777</v>
      </c>
      <c r="P255" s="110">
        <v>60.442911219286884</v>
      </c>
      <c r="Q255" s="110">
        <v>32.62112939834946</v>
      </c>
      <c r="R255" s="110">
        <v>424.36336473959028</v>
      </c>
      <c r="S255" s="110">
        <v>0.13741496598639458</v>
      </c>
      <c r="T255" s="110">
        <v>0.11828231292517007</v>
      </c>
      <c r="U255" s="110">
        <v>0.26386054421768707</v>
      </c>
      <c r="V255" s="110">
        <v>0.26113945578231296</v>
      </c>
      <c r="W255" s="110">
        <v>0.14243197278911565</v>
      </c>
      <c r="X255" s="110">
        <v>7.6870748299319738E-2</v>
      </c>
      <c r="Y255" s="110">
        <v>1</v>
      </c>
    </row>
    <row r="256" spans="1:25" x14ac:dyDescent="0.25">
      <c r="A256" s="107" t="str">
        <f t="shared" si="172"/>
        <v>West MidlandsFemale50-64</v>
      </c>
      <c r="B256" s="107" t="s">
        <v>183</v>
      </c>
      <c r="C256" s="107" t="s">
        <v>15</v>
      </c>
      <c r="D256" s="107" t="s">
        <v>21</v>
      </c>
      <c r="E256" s="108">
        <v>3129</v>
      </c>
      <c r="F256" s="108">
        <v>2551</v>
      </c>
      <c r="G256" s="108">
        <v>6214</v>
      </c>
      <c r="H256" s="108">
        <v>7405</v>
      </c>
      <c r="I256" s="108">
        <v>4832</v>
      </c>
      <c r="J256" s="108">
        <v>2768</v>
      </c>
      <c r="K256" s="108">
        <v>26899</v>
      </c>
      <c r="L256" s="109">
        <v>112.91096668964099</v>
      </c>
      <c r="M256" s="110">
        <v>92.053651653970647</v>
      </c>
      <c r="N256" s="110">
        <v>224.23417929352161</v>
      </c>
      <c r="O256" s="110">
        <v>267.2117955694444</v>
      </c>
      <c r="P256" s="110">
        <v>174.36426687259356</v>
      </c>
      <c r="Q256" s="110">
        <v>99.884166122379753</v>
      </c>
      <c r="R256" s="110">
        <v>970.659026201551</v>
      </c>
      <c r="S256" s="110">
        <v>0.11632402691549872</v>
      </c>
      <c r="T256" s="110">
        <v>9.4836239265400191E-2</v>
      </c>
      <c r="U256" s="110">
        <v>0.23101230529015948</v>
      </c>
      <c r="V256" s="110">
        <v>0.2752890442023867</v>
      </c>
      <c r="W256" s="110">
        <v>0.17963493066656752</v>
      </c>
      <c r="X256" s="110">
        <v>0.10290345365998735</v>
      </c>
      <c r="Y256" s="110">
        <v>1</v>
      </c>
    </row>
    <row r="257" spans="1:25" x14ac:dyDescent="0.25">
      <c r="A257" s="107" t="str">
        <f t="shared" si="172"/>
        <v>West MidlandsFemale65-69</v>
      </c>
      <c r="B257" s="107" t="s">
        <v>183</v>
      </c>
      <c r="C257" s="107" t="s">
        <v>15</v>
      </c>
      <c r="D257" s="107" t="s">
        <v>22</v>
      </c>
      <c r="E257" s="108">
        <v>1322</v>
      </c>
      <c r="F257" s="108">
        <v>1093</v>
      </c>
      <c r="G257" s="108">
        <v>2617</v>
      </c>
      <c r="H257" s="108">
        <v>3389</v>
      </c>
      <c r="I257" s="108">
        <v>2415</v>
      </c>
      <c r="J257" s="108">
        <v>1721</v>
      </c>
      <c r="K257" s="108">
        <v>12557</v>
      </c>
      <c r="L257" s="109">
        <v>47.704793213072989</v>
      </c>
      <c r="M257" s="110">
        <v>39.441254903092876</v>
      </c>
      <c r="N257" s="110">
        <v>94.43528278261121</v>
      </c>
      <c r="O257" s="110">
        <v>122.29314992367955</v>
      </c>
      <c r="P257" s="110">
        <v>87.146048116165858</v>
      </c>
      <c r="Q257" s="110">
        <v>62.102835945309089</v>
      </c>
      <c r="R257" s="110">
        <v>453.12336488393157</v>
      </c>
      <c r="S257" s="110">
        <v>0.1052799235486183</v>
      </c>
      <c r="T257" s="110">
        <v>8.7043083539061886E-2</v>
      </c>
      <c r="U257" s="110">
        <v>0.20840965198693956</v>
      </c>
      <c r="V257" s="110">
        <v>0.2698893047702477</v>
      </c>
      <c r="W257" s="110">
        <v>0.19232300708768016</v>
      </c>
      <c r="X257" s="110">
        <v>0.13705502906745243</v>
      </c>
      <c r="Y257" s="110">
        <v>1</v>
      </c>
    </row>
    <row r="258" spans="1:25" x14ac:dyDescent="0.25">
      <c r="A258" s="107" t="str">
        <f t="shared" si="172"/>
        <v>West MidlandsFemale70-74</v>
      </c>
      <c r="B258" s="107" t="s">
        <v>183</v>
      </c>
      <c r="C258" s="107" t="s">
        <v>15</v>
      </c>
      <c r="D258" s="107" t="s">
        <v>23</v>
      </c>
      <c r="E258" s="108">
        <v>1072</v>
      </c>
      <c r="F258" s="108">
        <v>849</v>
      </c>
      <c r="G258" s="108">
        <v>2350</v>
      </c>
      <c r="H258" s="108">
        <v>2964</v>
      </c>
      <c r="I258" s="108">
        <v>2302</v>
      </c>
      <c r="J258" s="108">
        <v>1701</v>
      </c>
      <c r="K258" s="108">
        <v>11238</v>
      </c>
      <c r="L258" s="109">
        <v>38.683463180343601</v>
      </c>
      <c r="M258" s="110">
        <v>30.636436791148991</v>
      </c>
      <c r="N258" s="110">
        <v>84.800502307656217</v>
      </c>
      <c r="O258" s="110">
        <v>106.9568888680396</v>
      </c>
      <c r="P258" s="110">
        <v>83.068406941372174</v>
      </c>
      <c r="Q258" s="110">
        <v>61.381129542690736</v>
      </c>
      <c r="R258" s="110">
        <v>405.52682763125131</v>
      </c>
      <c r="S258" s="110">
        <v>9.5390638903719516E-2</v>
      </c>
      <c r="T258" s="110">
        <v>7.5547250400427118E-2</v>
      </c>
      <c r="U258" s="110">
        <v>0.20911194162662394</v>
      </c>
      <c r="V258" s="110">
        <v>0.26374799786438868</v>
      </c>
      <c r="W258" s="110">
        <v>0.20484071898914397</v>
      </c>
      <c r="X258" s="110">
        <v>0.15136145221569675</v>
      </c>
      <c r="Y258" s="110">
        <v>1</v>
      </c>
    </row>
    <row r="259" spans="1:25" x14ac:dyDescent="0.25">
      <c r="A259" s="107" t="str">
        <f t="shared" si="172"/>
        <v>West MidlandsFemale75+</v>
      </c>
      <c r="B259" s="107" t="s">
        <v>183</v>
      </c>
      <c r="C259" s="107" t="s">
        <v>15</v>
      </c>
      <c r="D259" s="107" t="s">
        <v>24</v>
      </c>
      <c r="E259" s="108">
        <v>2662</v>
      </c>
      <c r="F259" s="108">
        <v>2003</v>
      </c>
      <c r="G259" s="108">
        <v>4726</v>
      </c>
      <c r="H259" s="108">
        <v>6622</v>
      </c>
      <c r="I259" s="108">
        <v>5390</v>
      </c>
      <c r="J259" s="108">
        <v>4456</v>
      </c>
      <c r="K259" s="108">
        <v>25859</v>
      </c>
      <c r="L259" s="109">
        <v>96.059122188502499</v>
      </c>
      <c r="M259" s="110">
        <v>72.278896222227829</v>
      </c>
      <c r="N259" s="110">
        <v>170.53922293871631</v>
      </c>
      <c r="O259" s="110">
        <v>238.95698990693597</v>
      </c>
      <c r="P259" s="110">
        <v>194.49987550564555</v>
      </c>
      <c r="Q259" s="110">
        <v>160.79618650336857</v>
      </c>
      <c r="R259" s="110">
        <v>933.13029326539674</v>
      </c>
      <c r="S259" s="110">
        <v>0.10294288255539658</v>
      </c>
      <c r="T259" s="110">
        <v>7.7458525078309276E-2</v>
      </c>
      <c r="U259" s="110">
        <v>0.18276035422870179</v>
      </c>
      <c r="V259" s="110">
        <v>0.25608105495185429</v>
      </c>
      <c r="W259" s="110">
        <v>0.20843806798406744</v>
      </c>
      <c r="X259" s="110">
        <v>0.17231911520167059</v>
      </c>
      <c r="Y259" s="110">
        <v>1</v>
      </c>
    </row>
    <row r="260" spans="1:25" x14ac:dyDescent="0.25">
      <c r="A260" s="107" t="str">
        <f t="shared" si="172"/>
        <v>West MidlandsFemaleTotal</v>
      </c>
      <c r="B260" s="107" t="s">
        <v>183</v>
      </c>
      <c r="C260" s="107" t="s">
        <v>15</v>
      </c>
      <c r="D260" s="107" t="s">
        <v>6</v>
      </c>
      <c r="E260" s="108">
        <f>SUM(E253:E259)</f>
        <v>9914</v>
      </c>
      <c r="F260" s="108">
        <f t="shared" ref="F260" si="229">SUM(F253:F259)</f>
        <v>7989</v>
      </c>
      <c r="G260" s="108">
        <f t="shared" ref="G260" si="230">SUM(G253:G259)</f>
        <v>19243</v>
      </c>
      <c r="H260" s="108">
        <f t="shared" ref="H260" si="231">SUM(H253:H259)</f>
        <v>23700</v>
      </c>
      <c r="I260" s="108">
        <f t="shared" ref="I260" si="232">SUM(I253:I259)</f>
        <v>16801</v>
      </c>
      <c r="J260" s="108">
        <f t="shared" ref="J260" si="233">SUM(J253:J259)</f>
        <v>11672</v>
      </c>
      <c r="K260" s="108">
        <f t="shared" ref="K260" si="234">SUM(K253:K259)</f>
        <v>89319</v>
      </c>
      <c r="L260" s="109">
        <v>357.74986377791652</v>
      </c>
      <c r="M260" s="110">
        <v>288.28562252590024</v>
      </c>
      <c r="N260" s="110">
        <v>694.38981527924625</v>
      </c>
      <c r="O260" s="110">
        <v>855.22208710274572</v>
      </c>
      <c r="P260" s="110">
        <v>606.26946351954564</v>
      </c>
      <c r="Q260" s="110">
        <v>421.18785656806955</v>
      </c>
      <c r="R260" s="110">
        <v>3223.1047087734237</v>
      </c>
      <c r="S260" s="110">
        <v>0.11099542090708585</v>
      </c>
      <c r="T260" s="110">
        <v>8.9443455479797138E-2</v>
      </c>
      <c r="U260" s="110">
        <v>0.21544128348951513</v>
      </c>
      <c r="V260" s="110">
        <v>0.26534108084506097</v>
      </c>
      <c r="W260" s="110">
        <v>0.18810107591889746</v>
      </c>
      <c r="X260" s="110">
        <v>0.13067768335964353</v>
      </c>
      <c r="Y260" s="110">
        <v>1</v>
      </c>
    </row>
    <row r="261" spans="1:25" x14ac:dyDescent="0.25">
      <c r="A261" s="107" t="str">
        <f t="shared" si="172"/>
        <v>West MidlandsAll persons0-14</v>
      </c>
      <c r="B261" s="107" t="s">
        <v>183</v>
      </c>
      <c r="C261" s="107" t="s">
        <v>16</v>
      </c>
      <c r="D261" s="107" t="s">
        <v>18</v>
      </c>
      <c r="E261" s="108">
        <f>E245+E253</f>
        <v>111</v>
      </c>
      <c r="F261" s="108">
        <f t="shared" ref="F261:K261" si="235">F245+F253</f>
        <v>91</v>
      </c>
      <c r="G261" s="108">
        <f t="shared" si="235"/>
        <v>232</v>
      </c>
      <c r="H261" s="108">
        <f t="shared" si="235"/>
        <v>300</v>
      </c>
      <c r="I261" s="108">
        <f t="shared" si="235"/>
        <v>111</v>
      </c>
      <c r="J261" s="108">
        <f t="shared" si="235"/>
        <v>0</v>
      </c>
      <c r="K261" s="108">
        <f t="shared" si="235"/>
        <v>845</v>
      </c>
      <c r="L261" s="109">
        <v>2.0347636622006355</v>
      </c>
      <c r="M261" s="110">
        <v>1.6681395789212417</v>
      </c>
      <c r="N261" s="110">
        <v>4.252839366040968</v>
      </c>
      <c r="O261" s="110">
        <v>5.4993612491909065</v>
      </c>
      <c r="P261" s="110">
        <v>2.0347636622006355</v>
      </c>
      <c r="Q261" s="110">
        <v>0</v>
      </c>
      <c r="R261" s="110">
        <v>15.489867518554387</v>
      </c>
      <c r="S261" s="110">
        <v>0.13136094674556215</v>
      </c>
      <c r="T261" s="110">
        <v>0.10769230769230768</v>
      </c>
      <c r="U261" s="110">
        <v>0.27455621301775152</v>
      </c>
      <c r="V261" s="110">
        <v>0.35502958579881655</v>
      </c>
      <c r="W261" s="110">
        <v>0.13136094674556215</v>
      </c>
      <c r="X261" s="110">
        <v>0</v>
      </c>
      <c r="Y261" s="110">
        <v>1</v>
      </c>
    </row>
    <row r="262" spans="1:25" x14ac:dyDescent="0.25">
      <c r="A262" s="107" t="str">
        <f t="shared" ref="A262:A292" si="236">B262&amp;C262&amp;D262</f>
        <v>West MidlandsAll persons15-24</v>
      </c>
      <c r="B262" s="107" t="s">
        <v>183</v>
      </c>
      <c r="C262" s="107" t="s">
        <v>16</v>
      </c>
      <c r="D262" s="107" t="s">
        <v>19</v>
      </c>
      <c r="E262" s="108">
        <f t="shared" ref="E262:K262" si="237">E246+E254</f>
        <v>165</v>
      </c>
      <c r="F262" s="108">
        <f t="shared" si="237"/>
        <v>130</v>
      </c>
      <c r="G262" s="108">
        <f t="shared" si="237"/>
        <v>295</v>
      </c>
      <c r="H262" s="108">
        <f t="shared" si="237"/>
        <v>297</v>
      </c>
      <c r="I262" s="108">
        <f t="shared" si="237"/>
        <v>281</v>
      </c>
      <c r="J262" s="108">
        <f t="shared" si="237"/>
        <v>299</v>
      </c>
      <c r="K262" s="108">
        <f t="shared" si="237"/>
        <v>1467</v>
      </c>
      <c r="L262" s="109">
        <v>3.0246486870549987</v>
      </c>
      <c r="M262" s="110">
        <v>2.3830565413160594</v>
      </c>
      <c r="N262" s="110">
        <v>5.407705228371058</v>
      </c>
      <c r="O262" s="110">
        <v>5.4443676366989973</v>
      </c>
      <c r="P262" s="110">
        <v>5.1510683700754827</v>
      </c>
      <c r="Q262" s="110">
        <v>5.4810300450269365</v>
      </c>
      <c r="R262" s="110">
        <v>26.891876508543533</v>
      </c>
      <c r="S262" s="110">
        <v>0.11247443762781187</v>
      </c>
      <c r="T262" s="110">
        <v>8.8616223585548742E-2</v>
      </c>
      <c r="U262" s="110">
        <v>0.20109066121336061</v>
      </c>
      <c r="V262" s="110">
        <v>0.20245398773006135</v>
      </c>
      <c r="W262" s="110">
        <v>0.19154737559645535</v>
      </c>
      <c r="X262" s="110">
        <v>0.20381731424676208</v>
      </c>
      <c r="Y262" s="110">
        <v>1</v>
      </c>
    </row>
    <row r="263" spans="1:25" x14ac:dyDescent="0.25">
      <c r="A263" s="107" t="str">
        <f t="shared" si="236"/>
        <v>West MidlandsAll persons25-49</v>
      </c>
      <c r="B263" s="107" t="s">
        <v>183</v>
      </c>
      <c r="C263" s="107" t="s">
        <v>16</v>
      </c>
      <c r="D263" s="107" t="s">
        <v>20</v>
      </c>
      <c r="E263" s="108">
        <f t="shared" ref="E263:K263" si="238">E247+E255</f>
        <v>2394</v>
      </c>
      <c r="F263" s="108">
        <f t="shared" si="238"/>
        <v>2068</v>
      </c>
      <c r="G263" s="108">
        <f t="shared" si="238"/>
        <v>4574</v>
      </c>
      <c r="H263" s="108">
        <f t="shared" si="238"/>
        <v>4613</v>
      </c>
      <c r="I263" s="108">
        <f t="shared" si="238"/>
        <v>2727</v>
      </c>
      <c r="J263" s="108">
        <f t="shared" si="238"/>
        <v>1664</v>
      </c>
      <c r="K263" s="108">
        <f t="shared" si="238"/>
        <v>18040</v>
      </c>
      <c r="L263" s="109">
        <v>43.884902768543434</v>
      </c>
      <c r="M263" s="110">
        <v>37.908930211089313</v>
      </c>
      <c r="N263" s="110">
        <v>83.846927845997357</v>
      </c>
      <c r="O263" s="110">
        <v>84.561844808392166</v>
      </c>
      <c r="P263" s="110">
        <v>49.989193755145337</v>
      </c>
      <c r="Q263" s="110">
        <v>30.503123728845562</v>
      </c>
      <c r="R263" s="110">
        <v>330.69492311801315</v>
      </c>
      <c r="S263" s="110">
        <v>0.13270509977827052</v>
      </c>
      <c r="T263" s="110">
        <v>0.11463414634146342</v>
      </c>
      <c r="U263" s="110">
        <v>0.25354767184035482</v>
      </c>
      <c r="V263" s="110">
        <v>0.25570953436807098</v>
      </c>
      <c r="W263" s="110">
        <v>0.1511640798226164</v>
      </c>
      <c r="X263" s="110">
        <v>9.2239467849223961E-2</v>
      </c>
      <c r="Y263" s="110">
        <v>1</v>
      </c>
    </row>
    <row r="264" spans="1:25" x14ac:dyDescent="0.25">
      <c r="A264" s="107" t="str">
        <f t="shared" si="236"/>
        <v>West MidlandsAll persons50-64</v>
      </c>
      <c r="B264" s="107" t="s">
        <v>183</v>
      </c>
      <c r="C264" s="107" t="s">
        <v>16</v>
      </c>
      <c r="D264" s="107" t="s">
        <v>21</v>
      </c>
      <c r="E264" s="108">
        <f t="shared" ref="E264:K264" si="239">E248+E256</f>
        <v>5877</v>
      </c>
      <c r="F264" s="108">
        <f t="shared" si="239"/>
        <v>4554</v>
      </c>
      <c r="G264" s="108">
        <f t="shared" si="239"/>
        <v>10105</v>
      </c>
      <c r="H264" s="108">
        <f t="shared" si="239"/>
        <v>10751</v>
      </c>
      <c r="I264" s="108">
        <f t="shared" si="239"/>
        <v>6475</v>
      </c>
      <c r="J264" s="108">
        <f t="shared" si="239"/>
        <v>3819</v>
      </c>
      <c r="K264" s="108">
        <f t="shared" si="239"/>
        <v>41581</v>
      </c>
      <c r="L264" s="109">
        <v>107.73248687164985</v>
      </c>
      <c r="M264" s="110">
        <v>83.480303762717966</v>
      </c>
      <c r="N264" s="110">
        <v>185.23681807691369</v>
      </c>
      <c r="O264" s="110">
        <v>197.07877596683812</v>
      </c>
      <c r="P264" s="110">
        <v>118.69454696170374</v>
      </c>
      <c r="Q264" s="110">
        <v>70.006868702200236</v>
      </c>
      <c r="R264" s="110">
        <v>762.22980034202362</v>
      </c>
      <c r="S264" s="110">
        <v>0.14133859214545105</v>
      </c>
      <c r="T264" s="110">
        <v>0.10952117553690388</v>
      </c>
      <c r="U264" s="110">
        <v>0.24301964839710444</v>
      </c>
      <c r="V264" s="110">
        <v>0.25855559029364372</v>
      </c>
      <c r="W264" s="110">
        <v>0.15572016065029701</v>
      </c>
      <c r="X264" s="110">
        <v>9.1844832976599886E-2</v>
      </c>
      <c r="Y264" s="110">
        <v>1</v>
      </c>
    </row>
    <row r="265" spans="1:25" x14ac:dyDescent="0.25">
      <c r="A265" s="107" t="str">
        <f t="shared" si="236"/>
        <v>West MidlandsAll persons65-69</v>
      </c>
      <c r="B265" s="107" t="s">
        <v>183</v>
      </c>
      <c r="C265" s="107" t="s">
        <v>16</v>
      </c>
      <c r="D265" s="107" t="s">
        <v>22</v>
      </c>
      <c r="E265" s="108">
        <f t="shared" ref="E265:K265" si="240">E249+E257</f>
        <v>3072</v>
      </c>
      <c r="F265" s="108">
        <f t="shared" si="240"/>
        <v>2407</v>
      </c>
      <c r="G265" s="108">
        <f t="shared" si="240"/>
        <v>5290</v>
      </c>
      <c r="H265" s="108">
        <f t="shared" si="240"/>
        <v>5995</v>
      </c>
      <c r="I265" s="108">
        <f t="shared" si="240"/>
        <v>3472</v>
      </c>
      <c r="J265" s="108">
        <f t="shared" si="240"/>
        <v>2281</v>
      </c>
      <c r="K265" s="108">
        <f t="shared" si="240"/>
        <v>22517</v>
      </c>
      <c r="L265" s="109">
        <v>56.313459191714884</v>
      </c>
      <c r="M265" s="110">
        <v>44.123208422675042</v>
      </c>
      <c r="N265" s="110">
        <v>96.972070027399653</v>
      </c>
      <c r="O265" s="110">
        <v>109.89556896299828</v>
      </c>
      <c r="P265" s="110">
        <v>63.645940857302755</v>
      </c>
      <c r="Q265" s="110">
        <v>41.81347669801486</v>
      </c>
      <c r="R265" s="110">
        <v>412.76372416010548</v>
      </c>
      <c r="S265" s="110">
        <v>0.13643025269796155</v>
      </c>
      <c r="T265" s="110">
        <v>0.10689701114713328</v>
      </c>
      <c r="U265" s="110">
        <v>0.23493360572012256</v>
      </c>
      <c r="V265" s="110">
        <v>0.26624328285295557</v>
      </c>
      <c r="W265" s="110">
        <v>0.15419460851800859</v>
      </c>
      <c r="X265" s="110">
        <v>0.10130123906381845</v>
      </c>
      <c r="Y265" s="110">
        <v>1</v>
      </c>
    </row>
    <row r="266" spans="1:25" x14ac:dyDescent="0.25">
      <c r="A266" s="107" t="str">
        <f t="shared" si="236"/>
        <v>West MidlandsAll persons70-74</v>
      </c>
      <c r="B266" s="107" t="s">
        <v>183</v>
      </c>
      <c r="C266" s="107" t="s">
        <v>16</v>
      </c>
      <c r="D266" s="107" t="s">
        <v>23</v>
      </c>
      <c r="E266" s="108">
        <f t="shared" ref="E266:K266" si="241">E250+E258</f>
        <v>2763</v>
      </c>
      <c r="F266" s="108">
        <f t="shared" si="241"/>
        <v>2161</v>
      </c>
      <c r="G266" s="108">
        <f t="shared" si="241"/>
        <v>5349</v>
      </c>
      <c r="H266" s="108">
        <f t="shared" si="241"/>
        <v>6188</v>
      </c>
      <c r="I266" s="108">
        <f t="shared" si="241"/>
        <v>3692</v>
      </c>
      <c r="J266" s="108">
        <f t="shared" si="241"/>
        <v>2381</v>
      </c>
      <c r="K266" s="108">
        <f t="shared" si="241"/>
        <v>22534</v>
      </c>
      <c r="L266" s="109">
        <v>50.649117105048248</v>
      </c>
      <c r="M266" s="110">
        <v>39.613732198338496</v>
      </c>
      <c r="N266" s="110">
        <v>98.053611073073867</v>
      </c>
      <c r="O266" s="110">
        <v>113.43349136664443</v>
      </c>
      <c r="P266" s="110">
        <v>67.678805773376084</v>
      </c>
      <c r="Q266" s="110">
        <v>43.646597114411826</v>
      </c>
      <c r="R266" s="110">
        <v>413.07535463089295</v>
      </c>
      <c r="S266" s="110">
        <v>0.12261471554096033</v>
      </c>
      <c r="T266" s="110">
        <v>9.5899529599715982E-2</v>
      </c>
      <c r="U266" s="110">
        <v>0.23737463388657143</v>
      </c>
      <c r="V266" s="110">
        <v>0.27460726014023257</v>
      </c>
      <c r="W266" s="110">
        <v>0.16384130647022277</v>
      </c>
      <c r="X266" s="110">
        <v>0.10566255436229698</v>
      </c>
      <c r="Y266" s="110">
        <v>1</v>
      </c>
    </row>
    <row r="267" spans="1:25" x14ac:dyDescent="0.25">
      <c r="A267" s="107" t="str">
        <f t="shared" si="236"/>
        <v>West MidlandsAll persons75+</v>
      </c>
      <c r="B267" s="107" t="s">
        <v>183</v>
      </c>
      <c r="C267" s="107" t="s">
        <v>16</v>
      </c>
      <c r="D267" s="107" t="s">
        <v>24</v>
      </c>
      <c r="E267" s="108">
        <f t="shared" ref="E267:K267" si="242">E251+E259</f>
        <v>5880</v>
      </c>
      <c r="F267" s="108">
        <f t="shared" si="242"/>
        <v>4382</v>
      </c>
      <c r="G267" s="108">
        <f t="shared" si="242"/>
        <v>10601</v>
      </c>
      <c r="H267" s="108">
        <f t="shared" si="242"/>
        <v>14599</v>
      </c>
      <c r="I267" s="108">
        <f t="shared" si="242"/>
        <v>10114</v>
      </c>
      <c r="J267" s="108">
        <f t="shared" si="242"/>
        <v>7006</v>
      </c>
      <c r="K267" s="108">
        <f t="shared" si="242"/>
        <v>52582</v>
      </c>
      <c r="L267" s="109">
        <v>107.78748048414177</v>
      </c>
      <c r="M267" s="110">
        <v>80.327336646515178</v>
      </c>
      <c r="N267" s="110">
        <v>194.32909534224265</v>
      </c>
      <c r="O267" s="110">
        <v>267.61724958979346</v>
      </c>
      <c r="P267" s="110">
        <v>185.40179891438942</v>
      </c>
      <c r="Q267" s="110">
        <v>128.42841637277164</v>
      </c>
      <c r="R267" s="110">
        <v>963.89137734985411</v>
      </c>
      <c r="S267" s="110">
        <v>0.11182533946978054</v>
      </c>
      <c r="T267" s="110">
        <v>8.3336502985812647E-2</v>
      </c>
      <c r="U267" s="110">
        <v>0.20160891559849378</v>
      </c>
      <c r="V267" s="110">
        <v>0.27764253927199423</v>
      </c>
      <c r="W267" s="110">
        <v>0.19234719105397283</v>
      </c>
      <c r="X267" s="110">
        <v>0.13323951161994599</v>
      </c>
      <c r="Y267" s="110">
        <v>1</v>
      </c>
    </row>
    <row r="268" spans="1:25" x14ac:dyDescent="0.25">
      <c r="A268" s="107" t="str">
        <f t="shared" si="236"/>
        <v>West MidlandsAll personsTotal</v>
      </c>
      <c r="B268" s="107" t="s">
        <v>183</v>
      </c>
      <c r="C268" s="107" t="s">
        <v>16</v>
      </c>
      <c r="D268" s="107" t="s">
        <v>6</v>
      </c>
      <c r="E268" s="108">
        <f>SUM(E261:E267)</f>
        <v>20262</v>
      </c>
      <c r="F268" s="108">
        <f t="shared" ref="F268" si="243">SUM(F261:F267)</f>
        <v>15793</v>
      </c>
      <c r="G268" s="108">
        <f t="shared" ref="G268" si="244">SUM(G261:G267)</f>
        <v>36446</v>
      </c>
      <c r="H268" s="108">
        <f t="shared" ref="H268" si="245">SUM(H261:H267)</f>
        <v>42743</v>
      </c>
      <c r="I268" s="108">
        <f t="shared" ref="I268" si="246">SUM(I261:I267)</f>
        <v>26872</v>
      </c>
      <c r="J268" s="108">
        <f t="shared" ref="J268" si="247">SUM(J261:J267)</f>
        <v>17450</v>
      </c>
      <c r="K268" s="108">
        <f t="shared" ref="K268" si="248">SUM(K261:K267)</f>
        <v>159566</v>
      </c>
      <c r="L268" s="109">
        <v>371.42685877035382</v>
      </c>
      <c r="M268" s="110">
        <v>289.50470736157331</v>
      </c>
      <c r="N268" s="110">
        <v>668.09906696003929</v>
      </c>
      <c r="O268" s="110">
        <v>783.5306595805564</v>
      </c>
      <c r="P268" s="110">
        <v>492.59611829419345</v>
      </c>
      <c r="Q268" s="110">
        <v>319.87951266127106</v>
      </c>
      <c r="R268" s="110">
        <v>2925.0369236279871</v>
      </c>
      <c r="S268" s="110">
        <v>0.1269819385082035</v>
      </c>
      <c r="T268" s="110">
        <v>9.8974718925084304E-2</v>
      </c>
      <c r="U268" s="110">
        <v>0.22840705413433943</v>
      </c>
      <c r="V268" s="110">
        <v>0.26787034831981754</v>
      </c>
      <c r="W268" s="110">
        <v>0.16840680345436998</v>
      </c>
      <c r="X268" s="110">
        <v>0.10935913665818534</v>
      </c>
      <c r="Y268" s="110">
        <v>1</v>
      </c>
    </row>
    <row r="269" spans="1:25" x14ac:dyDescent="0.25">
      <c r="A269" s="107" t="str">
        <f t="shared" si="236"/>
        <v>Yorkshire and the HumberMale0-14</v>
      </c>
      <c r="B269" s="107" t="s">
        <v>184</v>
      </c>
      <c r="C269" s="107" t="s">
        <v>14</v>
      </c>
      <c r="D269" s="107" t="s">
        <v>18</v>
      </c>
      <c r="E269" s="108">
        <v>60</v>
      </c>
      <c r="F269" s="108">
        <v>69</v>
      </c>
      <c r="G269" s="108">
        <v>142</v>
      </c>
      <c r="H269" s="108">
        <v>164</v>
      </c>
      <c r="I269" s="108">
        <v>59</v>
      </c>
      <c r="J269" s="108">
        <v>0</v>
      </c>
      <c r="K269" s="108">
        <v>494</v>
      </c>
      <c r="L269" s="109">
        <v>2.3079737029476286</v>
      </c>
      <c r="M269" s="110">
        <v>2.6541697583897728</v>
      </c>
      <c r="N269" s="110">
        <v>5.462204430309388</v>
      </c>
      <c r="O269" s="110">
        <v>6.3084614547235178</v>
      </c>
      <c r="P269" s="110">
        <v>2.269507474565168</v>
      </c>
      <c r="Q269" s="110">
        <v>0</v>
      </c>
      <c r="R269" s="110">
        <v>19.002316820935476</v>
      </c>
      <c r="S269" s="110">
        <v>0.1214574898785425</v>
      </c>
      <c r="T269" s="110">
        <v>0.13967611336032387</v>
      </c>
      <c r="U269" s="110">
        <v>0.2874493927125506</v>
      </c>
      <c r="V269" s="110">
        <v>0.33198380566801616</v>
      </c>
      <c r="W269" s="110">
        <v>0.11943319838056679</v>
      </c>
      <c r="X269" s="110">
        <v>0</v>
      </c>
      <c r="Y269" s="110">
        <v>1</v>
      </c>
    </row>
    <row r="270" spans="1:25" x14ac:dyDescent="0.25">
      <c r="A270" s="107" t="str">
        <f t="shared" si="236"/>
        <v>Yorkshire and the HumberMale15-24</v>
      </c>
      <c r="B270" s="107" t="s">
        <v>184</v>
      </c>
      <c r="C270" s="107" t="s">
        <v>14</v>
      </c>
      <c r="D270" s="107" t="s">
        <v>19</v>
      </c>
      <c r="E270" s="108">
        <v>89</v>
      </c>
      <c r="F270" s="108">
        <v>73</v>
      </c>
      <c r="G270" s="108">
        <v>152</v>
      </c>
      <c r="H270" s="108">
        <v>172</v>
      </c>
      <c r="I270" s="108">
        <v>148</v>
      </c>
      <c r="J270" s="108">
        <v>145</v>
      </c>
      <c r="K270" s="108">
        <v>779</v>
      </c>
      <c r="L270" s="109">
        <v>3.4234943260389823</v>
      </c>
      <c r="M270" s="110">
        <v>2.8080346719196148</v>
      </c>
      <c r="N270" s="110">
        <v>5.8468667141339923</v>
      </c>
      <c r="O270" s="110">
        <v>6.6161912817832018</v>
      </c>
      <c r="P270" s="110">
        <v>5.6930018006041507</v>
      </c>
      <c r="Q270" s="110">
        <v>5.5776031154567693</v>
      </c>
      <c r="R270" s="110">
        <v>29.96519190993671</v>
      </c>
      <c r="S270" s="110">
        <v>0.11424903722721438</v>
      </c>
      <c r="T270" s="110">
        <v>9.3709884467265733E-2</v>
      </c>
      <c r="U270" s="110">
        <v>0.1951219512195122</v>
      </c>
      <c r="V270" s="110">
        <v>0.220795892169448</v>
      </c>
      <c r="W270" s="110">
        <v>0.18998716302952504</v>
      </c>
      <c r="X270" s="110">
        <v>0.18613607188703468</v>
      </c>
      <c r="Y270" s="110">
        <v>1</v>
      </c>
    </row>
    <row r="271" spans="1:25" x14ac:dyDescent="0.25">
      <c r="A271" s="107" t="str">
        <f t="shared" si="236"/>
        <v>Yorkshire and the HumberMale25-49</v>
      </c>
      <c r="B271" s="107" t="s">
        <v>184</v>
      </c>
      <c r="C271" s="107" t="s">
        <v>14</v>
      </c>
      <c r="D271" s="107" t="s">
        <v>20</v>
      </c>
      <c r="E271" s="108">
        <v>820</v>
      </c>
      <c r="F271" s="108">
        <v>605</v>
      </c>
      <c r="G271" s="108">
        <v>1380</v>
      </c>
      <c r="H271" s="108">
        <v>1575</v>
      </c>
      <c r="I271" s="108">
        <v>1033</v>
      </c>
      <c r="J271" s="108">
        <v>679</v>
      </c>
      <c r="K271" s="108">
        <v>6092</v>
      </c>
      <c r="L271" s="109">
        <v>31.542307273617592</v>
      </c>
      <c r="M271" s="110">
        <v>23.27206817138859</v>
      </c>
      <c r="N271" s="110">
        <v>53.083395167795459</v>
      </c>
      <c r="O271" s="110">
        <v>60.584309702375251</v>
      </c>
      <c r="P271" s="110">
        <v>39.735613919081672</v>
      </c>
      <c r="Q271" s="110">
        <v>26.118569071690665</v>
      </c>
      <c r="R271" s="110">
        <v>234.33626330594922</v>
      </c>
      <c r="S271" s="110">
        <v>0.13460275771503613</v>
      </c>
      <c r="T271" s="110">
        <v>9.9310571240971771E-2</v>
      </c>
      <c r="U271" s="110">
        <v>0.22652659225213395</v>
      </c>
      <c r="V271" s="110">
        <v>0.25853578463558768</v>
      </c>
      <c r="W271" s="110">
        <v>0.16956664478003941</v>
      </c>
      <c r="X271" s="110">
        <v>0.11145764937623114</v>
      </c>
      <c r="Y271" s="110">
        <v>1</v>
      </c>
    </row>
    <row r="272" spans="1:25" x14ac:dyDescent="0.25">
      <c r="A272" s="107" t="str">
        <f t="shared" si="236"/>
        <v>Yorkshire and the HumberMale50-64</v>
      </c>
      <c r="B272" s="107" t="s">
        <v>184</v>
      </c>
      <c r="C272" s="107" t="s">
        <v>14</v>
      </c>
      <c r="D272" s="107" t="s">
        <v>21</v>
      </c>
      <c r="E272" s="108">
        <v>2677</v>
      </c>
      <c r="F272" s="108">
        <v>2046</v>
      </c>
      <c r="G272" s="108">
        <v>3937</v>
      </c>
      <c r="H272" s="108">
        <v>3318</v>
      </c>
      <c r="I272" s="108">
        <v>1527</v>
      </c>
      <c r="J272" s="108">
        <v>898</v>
      </c>
      <c r="K272" s="108">
        <v>14403</v>
      </c>
      <c r="L272" s="109">
        <v>102.97409337984669</v>
      </c>
      <c r="M272" s="110">
        <v>78.701903270514137</v>
      </c>
      <c r="N272" s="110">
        <v>151.44154114174691</v>
      </c>
      <c r="O272" s="110">
        <v>127.63094577300386</v>
      </c>
      <c r="P272" s="110">
        <v>58.737930740017148</v>
      </c>
      <c r="Q272" s="110">
        <v>34.542673087449508</v>
      </c>
      <c r="R272" s="110">
        <v>554.02908739257828</v>
      </c>
      <c r="S272" s="110">
        <v>0.18586405609942372</v>
      </c>
      <c r="T272" s="110">
        <v>0.14205373880441574</v>
      </c>
      <c r="U272" s="110">
        <v>0.27334583072970908</v>
      </c>
      <c r="V272" s="110">
        <v>0.23036867319308477</v>
      </c>
      <c r="W272" s="110">
        <v>0.10601957925432201</v>
      </c>
      <c r="X272" s="110">
        <v>6.2348121919044638E-2</v>
      </c>
      <c r="Y272" s="110">
        <v>1</v>
      </c>
    </row>
    <row r="273" spans="1:25" x14ac:dyDescent="0.25">
      <c r="A273" s="107" t="str">
        <f t="shared" si="236"/>
        <v>Yorkshire and the HumberMale65-69</v>
      </c>
      <c r="B273" s="107" t="s">
        <v>184</v>
      </c>
      <c r="C273" s="107" t="s">
        <v>14</v>
      </c>
      <c r="D273" s="107" t="s">
        <v>22</v>
      </c>
      <c r="E273" s="108">
        <v>1667</v>
      </c>
      <c r="F273" s="108">
        <v>1219</v>
      </c>
      <c r="G273" s="108">
        <v>2539</v>
      </c>
      <c r="H273" s="108">
        <v>2286</v>
      </c>
      <c r="I273" s="108">
        <v>893</v>
      </c>
      <c r="J273" s="108">
        <v>409</v>
      </c>
      <c r="K273" s="108">
        <v>9013</v>
      </c>
      <c r="L273" s="109">
        <v>64.123202713561611</v>
      </c>
      <c r="M273" s="110">
        <v>46.890332398219321</v>
      </c>
      <c r="N273" s="110">
        <v>97.665753863067152</v>
      </c>
      <c r="O273" s="110">
        <v>87.933798082304648</v>
      </c>
      <c r="P273" s="110">
        <v>34.350341945537203</v>
      </c>
      <c r="Q273" s="110">
        <v>15.732687408426335</v>
      </c>
      <c r="R273" s="110">
        <v>346.69611641111629</v>
      </c>
      <c r="S273" s="110">
        <v>0.18495506490624652</v>
      </c>
      <c r="T273" s="110">
        <v>0.13524908465549762</v>
      </c>
      <c r="U273" s="110">
        <v>0.28170420503716853</v>
      </c>
      <c r="V273" s="110">
        <v>0.25363364029734825</v>
      </c>
      <c r="W273" s="110">
        <v>9.9079107955175841E-2</v>
      </c>
      <c r="X273" s="110">
        <v>4.5378897148563184E-2</v>
      </c>
      <c r="Y273" s="110">
        <v>1</v>
      </c>
    </row>
    <row r="274" spans="1:25" x14ac:dyDescent="0.25">
      <c r="A274" s="107" t="str">
        <f t="shared" si="236"/>
        <v>Yorkshire and the HumberMale70-74</v>
      </c>
      <c r="B274" s="107" t="s">
        <v>184</v>
      </c>
      <c r="C274" s="107" t="s">
        <v>14</v>
      </c>
      <c r="D274" s="107" t="s">
        <v>23</v>
      </c>
      <c r="E274" s="108">
        <v>1754</v>
      </c>
      <c r="F274" s="108">
        <v>1313</v>
      </c>
      <c r="G274" s="108">
        <v>2947</v>
      </c>
      <c r="H274" s="108">
        <v>3039</v>
      </c>
      <c r="I274" s="108">
        <v>1234</v>
      </c>
      <c r="J274" s="108">
        <v>513</v>
      </c>
      <c r="K274" s="108">
        <v>10800</v>
      </c>
      <c r="L274" s="109">
        <v>67.46976458283568</v>
      </c>
      <c r="M274" s="110">
        <v>50.506157866170604</v>
      </c>
      <c r="N274" s="110">
        <v>113.35997504311102</v>
      </c>
      <c r="O274" s="110">
        <v>116.8988680542974</v>
      </c>
      <c r="P274" s="110">
        <v>47.46732582395623</v>
      </c>
      <c r="Q274" s="110">
        <v>19.733175160202226</v>
      </c>
      <c r="R274" s="110">
        <v>415.43526653057313</v>
      </c>
      <c r="S274" s="110">
        <v>0.16240740740740742</v>
      </c>
      <c r="T274" s="110">
        <v>0.12157407407407407</v>
      </c>
      <c r="U274" s="110">
        <v>0.27287037037037037</v>
      </c>
      <c r="V274" s="110">
        <v>0.28138888888888891</v>
      </c>
      <c r="W274" s="110">
        <v>0.11425925925925927</v>
      </c>
      <c r="X274" s="110">
        <v>4.7500000000000007E-2</v>
      </c>
      <c r="Y274" s="110">
        <v>1</v>
      </c>
    </row>
    <row r="275" spans="1:25" x14ac:dyDescent="0.25">
      <c r="A275" s="107" t="str">
        <f t="shared" si="236"/>
        <v>Yorkshire and the HumberMale75+</v>
      </c>
      <c r="B275" s="107" t="s">
        <v>184</v>
      </c>
      <c r="C275" s="107" t="s">
        <v>14</v>
      </c>
      <c r="D275" s="107" t="s">
        <v>24</v>
      </c>
      <c r="E275" s="108">
        <v>3086</v>
      </c>
      <c r="F275" s="108">
        <v>2371</v>
      </c>
      <c r="G275" s="108">
        <v>5548</v>
      </c>
      <c r="H275" s="108">
        <v>7057</v>
      </c>
      <c r="I275" s="108">
        <v>3876</v>
      </c>
      <c r="J275" s="108">
        <v>2418</v>
      </c>
      <c r="K275" s="108">
        <v>24356</v>
      </c>
      <c r="L275" s="109">
        <v>118.70678078827304</v>
      </c>
      <c r="M275" s="110">
        <v>91.203427494813795</v>
      </c>
      <c r="N275" s="110">
        <v>213.41063506589072</v>
      </c>
      <c r="O275" s="110">
        <v>271.45617369502361</v>
      </c>
      <c r="P275" s="110">
        <v>149.0951012104168</v>
      </c>
      <c r="Q275" s="110">
        <v>93.011340228789436</v>
      </c>
      <c r="R275" s="110">
        <v>936.88345848320739</v>
      </c>
      <c r="S275" s="110">
        <v>0.12670389226473969</v>
      </c>
      <c r="T275" s="110">
        <v>9.7347676137296765E-2</v>
      </c>
      <c r="U275" s="110">
        <v>0.22778781409098373</v>
      </c>
      <c r="V275" s="110">
        <v>0.28974380029561508</v>
      </c>
      <c r="W275" s="110">
        <v>0.15913943176219411</v>
      </c>
      <c r="X275" s="110">
        <v>9.9277385449170641E-2</v>
      </c>
      <c r="Y275" s="110">
        <v>1</v>
      </c>
    </row>
    <row r="276" spans="1:25" x14ac:dyDescent="0.25">
      <c r="A276" s="107" t="str">
        <f t="shared" si="236"/>
        <v>Yorkshire and the HumberMaleTotal</v>
      </c>
      <c r="B276" s="107" t="s">
        <v>184</v>
      </c>
      <c r="C276" s="107" t="s">
        <v>14</v>
      </c>
      <c r="D276" s="107" t="s">
        <v>6</v>
      </c>
      <c r="E276" s="108">
        <f>SUM(E269:E275)</f>
        <v>10153</v>
      </c>
      <c r="F276" s="108">
        <f t="shared" ref="F276" si="249">SUM(F269:F275)</f>
        <v>7696</v>
      </c>
      <c r="G276" s="108">
        <f t="shared" ref="G276" si="250">SUM(G269:G275)</f>
        <v>16645</v>
      </c>
      <c r="H276" s="108">
        <f t="shared" ref="H276" si="251">SUM(H269:H275)</f>
        <v>17611</v>
      </c>
      <c r="I276" s="108">
        <f t="shared" ref="I276" si="252">SUM(I269:I275)</f>
        <v>8770</v>
      </c>
      <c r="J276" s="108">
        <f t="shared" ref="J276" si="253">SUM(J269:J275)</f>
        <v>5062</v>
      </c>
      <c r="K276" s="108">
        <f t="shared" ref="K276" si="254">SUM(K269:K275)</f>
        <v>65937</v>
      </c>
      <c r="L276" s="109">
        <v>390.54761676712121</v>
      </c>
      <c r="M276" s="110">
        <v>296.03609363141584</v>
      </c>
      <c r="N276" s="110">
        <v>640.27037142605468</v>
      </c>
      <c r="O276" s="110">
        <v>677.4287480435114</v>
      </c>
      <c r="P276" s="110">
        <v>337.34882291417836</v>
      </c>
      <c r="Q276" s="110">
        <v>194.71604807201493</v>
      </c>
      <c r="R276" s="110">
        <v>2536.3477008542964</v>
      </c>
      <c r="S276" s="110">
        <v>0.15398031454266953</v>
      </c>
      <c r="T276" s="110">
        <v>0.11671747273912979</v>
      </c>
      <c r="U276" s="110">
        <v>0.25243793317864022</v>
      </c>
      <c r="V276" s="110">
        <v>0.26708828123815154</v>
      </c>
      <c r="W276" s="110">
        <v>0.13300574791088463</v>
      </c>
      <c r="X276" s="110">
        <v>7.6770250390524292E-2</v>
      </c>
      <c r="Y276" s="110">
        <v>1</v>
      </c>
    </row>
    <row r="277" spans="1:25" x14ac:dyDescent="0.25">
      <c r="A277" s="107" t="str">
        <f t="shared" si="236"/>
        <v>Yorkshire and the HumberFemale0-14</v>
      </c>
      <c r="B277" s="107" t="s">
        <v>184</v>
      </c>
      <c r="C277" s="107" t="s">
        <v>15</v>
      </c>
      <c r="D277" s="107" t="s">
        <v>18</v>
      </c>
      <c r="E277" s="108">
        <v>41</v>
      </c>
      <c r="F277" s="108">
        <v>49</v>
      </c>
      <c r="G277" s="108">
        <v>108</v>
      </c>
      <c r="H277" s="108">
        <v>128</v>
      </c>
      <c r="I277" s="108">
        <v>34</v>
      </c>
      <c r="J277" s="108">
        <v>0</v>
      </c>
      <c r="K277" s="108">
        <v>360</v>
      </c>
      <c r="L277" s="109">
        <v>1.5339397258961949</v>
      </c>
      <c r="M277" s="110">
        <v>1.8332450382661842</v>
      </c>
      <c r="N277" s="110">
        <v>4.0406217169948553</v>
      </c>
      <c r="O277" s="110">
        <v>4.788884997919828</v>
      </c>
      <c r="P277" s="110">
        <v>1.2720475775724542</v>
      </c>
      <c r="Q277" s="110">
        <v>0</v>
      </c>
      <c r="R277" s="110">
        <v>13.468739056649516</v>
      </c>
      <c r="S277" s="110">
        <v>0.11388888888888889</v>
      </c>
      <c r="T277" s="110">
        <v>0.13611111111111113</v>
      </c>
      <c r="U277" s="110">
        <v>0.30000000000000004</v>
      </c>
      <c r="V277" s="110">
        <v>0.35555555555555557</v>
      </c>
      <c r="W277" s="110">
        <v>9.4444444444444442E-2</v>
      </c>
      <c r="X277" s="110">
        <v>0</v>
      </c>
      <c r="Y277" s="110">
        <v>1</v>
      </c>
    </row>
    <row r="278" spans="1:25" x14ac:dyDescent="0.25">
      <c r="A278" s="107" t="str">
        <f t="shared" si="236"/>
        <v>Yorkshire and the HumberFemale15-24</v>
      </c>
      <c r="B278" s="107" t="s">
        <v>184</v>
      </c>
      <c r="C278" s="107" t="s">
        <v>15</v>
      </c>
      <c r="D278" s="107" t="s">
        <v>19</v>
      </c>
      <c r="E278" s="108">
        <v>76</v>
      </c>
      <c r="F278" s="108">
        <v>68</v>
      </c>
      <c r="G278" s="108">
        <v>125</v>
      </c>
      <c r="H278" s="108">
        <v>146</v>
      </c>
      <c r="I278" s="108">
        <v>135</v>
      </c>
      <c r="J278" s="108">
        <v>115</v>
      </c>
      <c r="K278" s="108">
        <v>665</v>
      </c>
      <c r="L278" s="109">
        <v>2.8434004675148978</v>
      </c>
      <c r="M278" s="110">
        <v>2.5440951551449085</v>
      </c>
      <c r="N278" s="110">
        <v>4.6766455057810825</v>
      </c>
      <c r="O278" s="110">
        <v>5.4623219507523038</v>
      </c>
      <c r="P278" s="110">
        <v>5.0507771462435684</v>
      </c>
      <c r="Q278" s="110">
        <v>4.3025138653185957</v>
      </c>
      <c r="R278" s="110">
        <v>24.879754090755355</v>
      </c>
      <c r="S278" s="110">
        <v>0.11428571428571428</v>
      </c>
      <c r="T278" s="110">
        <v>0.10225563909774436</v>
      </c>
      <c r="U278" s="110">
        <v>0.18796992481203009</v>
      </c>
      <c r="V278" s="110">
        <v>0.21954887218045113</v>
      </c>
      <c r="W278" s="110">
        <v>0.20300751879699247</v>
      </c>
      <c r="X278" s="110">
        <v>0.17293233082706769</v>
      </c>
      <c r="Y278" s="110">
        <v>1</v>
      </c>
    </row>
    <row r="279" spans="1:25" x14ac:dyDescent="0.25">
      <c r="A279" s="107" t="str">
        <f t="shared" si="236"/>
        <v>Yorkshire and the HumberFemale25-49</v>
      </c>
      <c r="B279" s="107" t="s">
        <v>184</v>
      </c>
      <c r="C279" s="107" t="s">
        <v>15</v>
      </c>
      <c r="D279" s="107" t="s">
        <v>20</v>
      </c>
      <c r="E279" s="108">
        <v>1617</v>
      </c>
      <c r="F279" s="108">
        <v>1450</v>
      </c>
      <c r="G279" s="108">
        <v>3175</v>
      </c>
      <c r="H279" s="108">
        <v>3331</v>
      </c>
      <c r="I279" s="108">
        <v>1532</v>
      </c>
      <c r="J279" s="108">
        <v>788</v>
      </c>
      <c r="K279" s="108">
        <v>11893</v>
      </c>
      <c r="L279" s="109">
        <v>60.49708626278408</v>
      </c>
      <c r="M279" s="110">
        <v>54.249087867060553</v>
      </c>
      <c r="N279" s="110">
        <v>118.78679584683948</v>
      </c>
      <c r="O279" s="110">
        <v>124.62324943805427</v>
      </c>
      <c r="P279" s="110">
        <v>57.316967318852946</v>
      </c>
      <c r="Q279" s="110">
        <v>29.481573268443942</v>
      </c>
      <c r="R279" s="110">
        <v>444.9547600020353</v>
      </c>
      <c r="S279" s="110">
        <v>0.13596233078281342</v>
      </c>
      <c r="T279" s="110">
        <v>0.12192045741192298</v>
      </c>
      <c r="U279" s="110">
        <v>0.26696376019507273</v>
      </c>
      <c r="V279" s="110">
        <v>0.28008071975111409</v>
      </c>
      <c r="W279" s="110">
        <v>0.12881526948625241</v>
      </c>
      <c r="X279" s="110">
        <v>6.6257462372824344E-2</v>
      </c>
      <c r="Y279" s="110">
        <v>1</v>
      </c>
    </row>
    <row r="280" spans="1:25" x14ac:dyDescent="0.25">
      <c r="A280" s="107" t="str">
        <f t="shared" si="236"/>
        <v>Yorkshire and the HumberFemale50-64</v>
      </c>
      <c r="B280" s="107" t="s">
        <v>184</v>
      </c>
      <c r="C280" s="107" t="s">
        <v>15</v>
      </c>
      <c r="D280" s="107" t="s">
        <v>21</v>
      </c>
      <c r="E280" s="108">
        <v>3073</v>
      </c>
      <c r="F280" s="108">
        <v>2436</v>
      </c>
      <c r="G280" s="108">
        <v>6160</v>
      </c>
      <c r="H280" s="108">
        <v>7269</v>
      </c>
      <c r="I280" s="108">
        <v>4625</v>
      </c>
      <c r="J280" s="108">
        <v>2643</v>
      </c>
      <c r="K280" s="108">
        <v>26206</v>
      </c>
      <c r="L280" s="109">
        <v>114.97065311412213</v>
      </c>
      <c r="M280" s="110">
        <v>91.138467616661728</v>
      </c>
      <c r="N280" s="110">
        <v>230.46509052489174</v>
      </c>
      <c r="O280" s="110">
        <v>271.95628945218147</v>
      </c>
      <c r="P280" s="110">
        <v>173.03588371390003</v>
      </c>
      <c r="Q280" s="110">
        <v>98.882992574235203</v>
      </c>
      <c r="R280" s="110">
        <v>980.44937699599234</v>
      </c>
      <c r="S280" s="110">
        <v>0.11726322216286347</v>
      </c>
      <c r="T280" s="110">
        <v>9.2955811646187894E-2</v>
      </c>
      <c r="U280" s="110">
        <v>0.23506067312829124</v>
      </c>
      <c r="V280" s="110">
        <v>0.27737922613142024</v>
      </c>
      <c r="W280" s="110">
        <v>0.17648630084713424</v>
      </c>
      <c r="X280" s="110">
        <v>0.10085476608410288</v>
      </c>
      <c r="Y280" s="110">
        <v>1</v>
      </c>
    </row>
    <row r="281" spans="1:25" x14ac:dyDescent="0.25">
      <c r="A281" s="107" t="str">
        <f t="shared" si="236"/>
        <v>Yorkshire and the HumberFemale65-69</v>
      </c>
      <c r="B281" s="107" t="s">
        <v>184</v>
      </c>
      <c r="C281" s="107" t="s">
        <v>15</v>
      </c>
      <c r="D281" s="107" t="s">
        <v>22</v>
      </c>
      <c r="E281" s="108">
        <v>1273</v>
      </c>
      <c r="F281" s="108">
        <v>996</v>
      </c>
      <c r="G281" s="108">
        <v>2279</v>
      </c>
      <c r="H281" s="108">
        <v>3172</v>
      </c>
      <c r="I281" s="108">
        <v>2092</v>
      </c>
      <c r="J281" s="108">
        <v>1449</v>
      </c>
      <c r="K281" s="108">
        <v>11261</v>
      </c>
      <c r="L281" s="109">
        <v>47.626957830874538</v>
      </c>
      <c r="M281" s="110">
        <v>37.263511390063663</v>
      </c>
      <c r="N281" s="110">
        <v>85.264600861400694</v>
      </c>
      <c r="O281" s="110">
        <v>118.67455635470074</v>
      </c>
      <c r="P281" s="110">
        <v>78.268339184752193</v>
      </c>
      <c r="Q281" s="110">
        <v>54.211674703014303</v>
      </c>
      <c r="R281" s="110">
        <v>421.30964032480614</v>
      </c>
      <c r="S281" s="110">
        <v>0.11304502264452534</v>
      </c>
      <c r="T281" s="110">
        <v>8.8446851966965626E-2</v>
      </c>
      <c r="U281" s="110">
        <v>0.20237989521356897</v>
      </c>
      <c r="V281" s="110">
        <v>0.28168013497913152</v>
      </c>
      <c r="W281" s="110">
        <v>0.18577390995471096</v>
      </c>
      <c r="X281" s="110">
        <v>0.12867418524109758</v>
      </c>
      <c r="Y281" s="110">
        <v>1</v>
      </c>
    </row>
    <row r="282" spans="1:25" x14ac:dyDescent="0.25">
      <c r="A282" s="107" t="str">
        <f t="shared" si="236"/>
        <v>Yorkshire and the HumberFemale70-74</v>
      </c>
      <c r="B282" s="107" t="s">
        <v>184</v>
      </c>
      <c r="C282" s="107" t="s">
        <v>15</v>
      </c>
      <c r="D282" s="107" t="s">
        <v>23</v>
      </c>
      <c r="E282" s="108">
        <v>1133</v>
      </c>
      <c r="F282" s="108">
        <v>857</v>
      </c>
      <c r="G282" s="108">
        <v>2291</v>
      </c>
      <c r="H282" s="108">
        <v>2834</v>
      </c>
      <c r="I282" s="108">
        <v>2004</v>
      </c>
      <c r="J282" s="108">
        <v>1429</v>
      </c>
      <c r="K282" s="108">
        <v>10548</v>
      </c>
      <c r="L282" s="109">
        <v>42.38911486439973</v>
      </c>
      <c r="M282" s="110">
        <v>32.063081587635097</v>
      </c>
      <c r="N282" s="110">
        <v>85.713558829955673</v>
      </c>
      <c r="O282" s="110">
        <v>106.02890690706869</v>
      </c>
      <c r="P282" s="110">
        <v>74.975980748682304</v>
      </c>
      <c r="Q282" s="110">
        <v>53.46341142208933</v>
      </c>
      <c r="R282" s="110">
        <v>394.63405435983083</v>
      </c>
      <c r="S282" s="110">
        <v>0.10741372772089496</v>
      </c>
      <c r="T282" s="110">
        <v>8.1247629882442163E-2</v>
      </c>
      <c r="U282" s="110">
        <v>0.21719757299962078</v>
      </c>
      <c r="V282" s="110">
        <v>0.26867652635570721</v>
      </c>
      <c r="W282" s="110">
        <v>0.1899886234357224</v>
      </c>
      <c r="X282" s="110">
        <v>0.13547591960561245</v>
      </c>
      <c r="Y282" s="110">
        <v>1</v>
      </c>
    </row>
    <row r="283" spans="1:25" x14ac:dyDescent="0.25">
      <c r="A283" s="107" t="str">
        <f t="shared" si="236"/>
        <v>Yorkshire and the HumberFemale75+</v>
      </c>
      <c r="B283" s="107" t="s">
        <v>184</v>
      </c>
      <c r="C283" s="107" t="s">
        <v>15</v>
      </c>
      <c r="D283" s="107" t="s">
        <v>24</v>
      </c>
      <c r="E283" s="108">
        <v>2852</v>
      </c>
      <c r="F283" s="108">
        <v>1995</v>
      </c>
      <c r="G283" s="108">
        <v>4647</v>
      </c>
      <c r="H283" s="108">
        <v>6403</v>
      </c>
      <c r="I283" s="108">
        <v>4964</v>
      </c>
      <c r="J283" s="108">
        <v>4230</v>
      </c>
      <c r="K283" s="108">
        <v>25091</v>
      </c>
      <c r="L283" s="109">
        <v>106.70234385990116</v>
      </c>
      <c r="M283" s="110">
        <v>74.639262272266066</v>
      </c>
      <c r="N283" s="110">
        <v>173.85897332291751</v>
      </c>
      <c r="O283" s="110">
        <v>239.55648938813016</v>
      </c>
      <c r="P283" s="110">
        <v>185.71894632557834</v>
      </c>
      <c r="Q283" s="110">
        <v>158.25768391563182</v>
      </c>
      <c r="R283" s="110">
        <v>938.7336990844251</v>
      </c>
      <c r="S283" s="110">
        <v>0.11366625483241001</v>
      </c>
      <c r="T283" s="110">
        <v>7.9510581483400414E-2</v>
      </c>
      <c r="U283" s="110">
        <v>0.18520585070343948</v>
      </c>
      <c r="V283" s="110">
        <v>0.2551911043800566</v>
      </c>
      <c r="W283" s="110">
        <v>0.19783986289904748</v>
      </c>
      <c r="X283" s="110">
        <v>0.16858634570164599</v>
      </c>
      <c r="Y283" s="110">
        <v>1</v>
      </c>
    </row>
    <row r="284" spans="1:25" x14ac:dyDescent="0.25">
      <c r="A284" s="107" t="str">
        <f t="shared" si="236"/>
        <v>Yorkshire and the HumberFemaleTotal</v>
      </c>
      <c r="B284" s="107" t="s">
        <v>184</v>
      </c>
      <c r="C284" s="107" t="s">
        <v>15</v>
      </c>
      <c r="D284" s="107" t="s">
        <v>6</v>
      </c>
      <c r="E284" s="108">
        <f>SUM(E277:E283)</f>
        <v>10065</v>
      </c>
      <c r="F284" s="108">
        <f t="shared" ref="F284" si="255">SUM(F277:F283)</f>
        <v>7851</v>
      </c>
      <c r="G284" s="108">
        <f t="shared" ref="G284" si="256">SUM(G277:G283)</f>
        <v>18785</v>
      </c>
      <c r="H284" s="108">
        <f t="shared" ref="H284" si="257">SUM(H277:H283)</f>
        <v>23283</v>
      </c>
      <c r="I284" s="108">
        <f t="shared" ref="I284" si="258">SUM(I277:I283)</f>
        <v>15386</v>
      </c>
      <c r="J284" s="108">
        <f t="shared" ref="J284" si="259">SUM(J277:J283)</f>
        <v>10654</v>
      </c>
      <c r="K284" s="108">
        <f t="shared" ref="K284" si="260">SUM(K277:K283)</f>
        <v>86024</v>
      </c>
      <c r="L284" s="109">
        <v>376.56349612549275</v>
      </c>
      <c r="M284" s="110">
        <v>293.7307509270982</v>
      </c>
      <c r="N284" s="110">
        <v>702.80628660878097</v>
      </c>
      <c r="O284" s="110">
        <v>871.09069848880745</v>
      </c>
      <c r="P284" s="110">
        <v>575.63894201558185</v>
      </c>
      <c r="Q284" s="110">
        <v>398.59984974873316</v>
      </c>
      <c r="R284" s="110">
        <v>3218.4300239144945</v>
      </c>
      <c r="S284" s="110">
        <v>0.11700223193527388</v>
      </c>
      <c r="T284" s="110">
        <v>9.1265228308379048E-2</v>
      </c>
      <c r="U284" s="110">
        <v>0.21836929229052354</v>
      </c>
      <c r="V284" s="110">
        <v>0.27065702594624752</v>
      </c>
      <c r="W284" s="110">
        <v>0.17885706314516878</v>
      </c>
      <c r="X284" s="110">
        <v>0.12384915837440713</v>
      </c>
      <c r="Y284" s="110">
        <v>1</v>
      </c>
    </row>
    <row r="285" spans="1:25" x14ac:dyDescent="0.25">
      <c r="A285" s="107" t="str">
        <f t="shared" si="236"/>
        <v>Yorkshire and the HumberAll persons0-14</v>
      </c>
      <c r="B285" s="107" t="s">
        <v>184</v>
      </c>
      <c r="C285" s="107" t="s">
        <v>16</v>
      </c>
      <c r="D285" s="107" t="s">
        <v>18</v>
      </c>
      <c r="E285" s="108">
        <f>E269+E277</f>
        <v>101</v>
      </c>
      <c r="F285" s="108">
        <f t="shared" ref="F285:K285" si="261">F269+F277</f>
        <v>118</v>
      </c>
      <c r="G285" s="108">
        <f t="shared" si="261"/>
        <v>250</v>
      </c>
      <c r="H285" s="108">
        <f t="shared" si="261"/>
        <v>292</v>
      </c>
      <c r="I285" s="108">
        <f t="shared" si="261"/>
        <v>93</v>
      </c>
      <c r="J285" s="108">
        <f t="shared" si="261"/>
        <v>0</v>
      </c>
      <c r="K285" s="108">
        <f t="shared" si="261"/>
        <v>854</v>
      </c>
      <c r="L285" s="109">
        <v>1.9155856409976295</v>
      </c>
      <c r="M285" s="110">
        <v>2.2380109469081213</v>
      </c>
      <c r="N285" s="110">
        <v>4.7415486163307659</v>
      </c>
      <c r="O285" s="110">
        <v>5.5381287838743347</v>
      </c>
      <c r="P285" s="110">
        <v>1.7638560852750449</v>
      </c>
      <c r="Q285" s="110">
        <v>0</v>
      </c>
      <c r="R285" s="110">
        <v>16.197130073385896</v>
      </c>
      <c r="S285" s="110">
        <v>0.11826697892271663</v>
      </c>
      <c r="T285" s="110">
        <v>0.13817330210772832</v>
      </c>
      <c r="U285" s="110">
        <v>0.29274004683840749</v>
      </c>
      <c r="V285" s="110">
        <v>0.34192037470725994</v>
      </c>
      <c r="W285" s="110">
        <v>0.10889929742388758</v>
      </c>
      <c r="X285" s="110">
        <v>0</v>
      </c>
      <c r="Y285" s="110">
        <v>1</v>
      </c>
    </row>
    <row r="286" spans="1:25" x14ac:dyDescent="0.25">
      <c r="A286" s="107" t="str">
        <f t="shared" si="236"/>
        <v>Yorkshire and the HumberAll persons15-24</v>
      </c>
      <c r="B286" s="107" t="s">
        <v>184</v>
      </c>
      <c r="C286" s="107" t="s">
        <v>16</v>
      </c>
      <c r="D286" s="107" t="s">
        <v>19</v>
      </c>
      <c r="E286" s="108">
        <f t="shared" ref="E286:K286" si="262">E270+E278</f>
        <v>165</v>
      </c>
      <c r="F286" s="108">
        <f t="shared" si="262"/>
        <v>141</v>
      </c>
      <c r="G286" s="108">
        <f t="shared" si="262"/>
        <v>277</v>
      </c>
      <c r="H286" s="108">
        <f t="shared" si="262"/>
        <v>318</v>
      </c>
      <c r="I286" s="108">
        <f t="shared" si="262"/>
        <v>283</v>
      </c>
      <c r="J286" s="108">
        <f t="shared" si="262"/>
        <v>260</v>
      </c>
      <c r="K286" s="108">
        <f t="shared" si="262"/>
        <v>1444</v>
      </c>
      <c r="L286" s="109">
        <v>3.1294220867783054</v>
      </c>
      <c r="M286" s="110">
        <v>2.6742334196105522</v>
      </c>
      <c r="N286" s="110">
        <v>5.2536358668944887</v>
      </c>
      <c r="O286" s="110">
        <v>6.0312498399727339</v>
      </c>
      <c r="P286" s="110">
        <v>5.3674330336864271</v>
      </c>
      <c r="Q286" s="110">
        <v>4.9312105609839962</v>
      </c>
      <c r="R286" s="110">
        <v>27.387184807926502</v>
      </c>
      <c r="S286" s="110">
        <v>0.11426592797783934</v>
      </c>
      <c r="T286" s="110">
        <v>9.7645429362880898E-2</v>
      </c>
      <c r="U286" s="110">
        <v>0.19182825484764546</v>
      </c>
      <c r="V286" s="110">
        <v>0.22022160664819945</v>
      </c>
      <c r="W286" s="110">
        <v>0.19598337950138506</v>
      </c>
      <c r="X286" s="110">
        <v>0.18005540166204986</v>
      </c>
      <c r="Y286" s="110">
        <v>1</v>
      </c>
    </row>
    <row r="287" spans="1:25" x14ac:dyDescent="0.25">
      <c r="A287" s="107" t="str">
        <f t="shared" si="236"/>
        <v>Yorkshire and the HumberAll persons25-49</v>
      </c>
      <c r="B287" s="107" t="s">
        <v>184</v>
      </c>
      <c r="C287" s="107" t="s">
        <v>16</v>
      </c>
      <c r="D287" s="107" t="s">
        <v>20</v>
      </c>
      <c r="E287" s="108">
        <f t="shared" ref="E287:K287" si="263">E271+E279</f>
        <v>2437</v>
      </c>
      <c r="F287" s="108">
        <f t="shared" si="263"/>
        <v>2055</v>
      </c>
      <c r="G287" s="108">
        <f t="shared" si="263"/>
        <v>4555</v>
      </c>
      <c r="H287" s="108">
        <f t="shared" si="263"/>
        <v>4906</v>
      </c>
      <c r="I287" s="108">
        <f t="shared" si="263"/>
        <v>2565</v>
      </c>
      <c r="J287" s="108">
        <f t="shared" si="263"/>
        <v>1467</v>
      </c>
      <c r="K287" s="108">
        <f t="shared" si="263"/>
        <v>17985</v>
      </c>
      <c r="L287" s="109">
        <v>46.220615911992304</v>
      </c>
      <c r="M287" s="110">
        <v>38.975529626238895</v>
      </c>
      <c r="N287" s="110">
        <v>86.391015789546557</v>
      </c>
      <c r="O287" s="110">
        <v>93.048150046874952</v>
      </c>
      <c r="P287" s="110">
        <v>48.648288803553655</v>
      </c>
      <c r="Q287" s="110">
        <v>27.823407280628935</v>
      </c>
      <c r="R287" s="110">
        <v>341.10700745883531</v>
      </c>
      <c r="S287" s="110">
        <v>0.13550180706144008</v>
      </c>
      <c r="T287" s="110">
        <v>0.11426188490408673</v>
      </c>
      <c r="U287" s="110">
        <v>0.25326661106477621</v>
      </c>
      <c r="V287" s="110">
        <v>0.27278287461773698</v>
      </c>
      <c r="W287" s="110">
        <v>0.14261884904086738</v>
      </c>
      <c r="X287" s="110">
        <v>8.156797331109257E-2</v>
      </c>
      <c r="Y287" s="110">
        <v>1</v>
      </c>
    </row>
    <row r="288" spans="1:25" x14ac:dyDescent="0.25">
      <c r="A288" s="107" t="str">
        <f t="shared" si="236"/>
        <v>Yorkshire and the HumberAll persons50-64</v>
      </c>
      <c r="B288" s="107" t="s">
        <v>184</v>
      </c>
      <c r="C288" s="107" t="s">
        <v>16</v>
      </c>
      <c r="D288" s="107" t="s">
        <v>21</v>
      </c>
      <c r="E288" s="108">
        <f t="shared" ref="E288:K288" si="264">E272+E280</f>
        <v>5750</v>
      </c>
      <c r="F288" s="108">
        <f t="shared" si="264"/>
        <v>4482</v>
      </c>
      <c r="G288" s="108">
        <f t="shared" si="264"/>
        <v>10097</v>
      </c>
      <c r="H288" s="108">
        <f t="shared" si="264"/>
        <v>10587</v>
      </c>
      <c r="I288" s="108">
        <f t="shared" si="264"/>
        <v>6152</v>
      </c>
      <c r="J288" s="108">
        <f t="shared" si="264"/>
        <v>3541</v>
      </c>
      <c r="K288" s="108">
        <f t="shared" si="264"/>
        <v>40609</v>
      </c>
      <c r="L288" s="109">
        <v>109.05561817560762</v>
      </c>
      <c r="M288" s="110">
        <v>85.006483593577968</v>
      </c>
      <c r="N288" s="110">
        <v>191.50166551636698</v>
      </c>
      <c r="O288" s="110">
        <v>200.79510080437527</v>
      </c>
      <c r="P288" s="110">
        <v>116.68002835066748</v>
      </c>
      <c r="Q288" s="110">
        <v>67.159294601708964</v>
      </c>
      <c r="R288" s="110">
        <v>770.1981910423043</v>
      </c>
      <c r="S288" s="110">
        <v>0.14159422788051909</v>
      </c>
      <c r="T288" s="110">
        <v>0.11036962249747592</v>
      </c>
      <c r="U288" s="110">
        <v>0.24863946415819155</v>
      </c>
      <c r="V288" s="110">
        <v>0.26070575488192271</v>
      </c>
      <c r="W288" s="110">
        <v>0.1514935112906006</v>
      </c>
      <c r="X288" s="110">
        <v>8.7197419291290101E-2</v>
      </c>
      <c r="Y288" s="110">
        <v>1</v>
      </c>
    </row>
    <row r="289" spans="1:25" x14ac:dyDescent="0.25">
      <c r="A289" s="107" t="str">
        <f t="shared" si="236"/>
        <v>Yorkshire and the HumberAll persons65-69</v>
      </c>
      <c r="B289" s="107" t="s">
        <v>184</v>
      </c>
      <c r="C289" s="107" t="s">
        <v>16</v>
      </c>
      <c r="D289" s="107" t="s">
        <v>22</v>
      </c>
      <c r="E289" s="108">
        <f t="shared" ref="E289:K289" si="265">E273+E281</f>
        <v>2940</v>
      </c>
      <c r="F289" s="108">
        <f t="shared" si="265"/>
        <v>2215</v>
      </c>
      <c r="G289" s="108">
        <f t="shared" si="265"/>
        <v>4818</v>
      </c>
      <c r="H289" s="108">
        <f t="shared" si="265"/>
        <v>5458</v>
      </c>
      <c r="I289" s="108">
        <f t="shared" si="265"/>
        <v>2985</v>
      </c>
      <c r="J289" s="108">
        <f t="shared" si="265"/>
        <v>1858</v>
      </c>
      <c r="K289" s="108">
        <f t="shared" si="265"/>
        <v>20274</v>
      </c>
      <c r="L289" s="109">
        <v>55.76061172804981</v>
      </c>
      <c r="M289" s="110">
        <v>42.010120740690589</v>
      </c>
      <c r="N289" s="110">
        <v>91.379124933926519</v>
      </c>
      <c r="O289" s="110">
        <v>103.51748939173328</v>
      </c>
      <c r="P289" s="110">
        <v>56.614090478989347</v>
      </c>
      <c r="Q289" s="110">
        <v>35.239189316570254</v>
      </c>
      <c r="R289" s="110">
        <v>384.52062658995982</v>
      </c>
      <c r="S289" s="110">
        <v>0.14501331754957086</v>
      </c>
      <c r="T289" s="110">
        <v>0.10925323073887738</v>
      </c>
      <c r="U289" s="110">
        <v>0.2376442734536845</v>
      </c>
      <c r="V289" s="110">
        <v>0.26921179836243464</v>
      </c>
      <c r="W289" s="110">
        <v>0.14723290914471737</v>
      </c>
      <c r="X289" s="110">
        <v>9.1644470750715204E-2</v>
      </c>
      <c r="Y289" s="110">
        <v>1</v>
      </c>
    </row>
    <row r="290" spans="1:25" x14ac:dyDescent="0.25">
      <c r="A290" s="107" t="str">
        <f t="shared" si="236"/>
        <v>Yorkshire and the HumberAll persons70-74</v>
      </c>
      <c r="B290" s="107" t="s">
        <v>184</v>
      </c>
      <c r="C290" s="107" t="s">
        <v>16</v>
      </c>
      <c r="D290" s="107" t="s">
        <v>23</v>
      </c>
      <c r="E290" s="108">
        <f t="shared" ref="E290:K290" si="266">E274+E282</f>
        <v>2887</v>
      </c>
      <c r="F290" s="108">
        <f t="shared" si="266"/>
        <v>2170</v>
      </c>
      <c r="G290" s="108">
        <f t="shared" si="266"/>
        <v>5238</v>
      </c>
      <c r="H290" s="108">
        <f t="shared" si="266"/>
        <v>5873</v>
      </c>
      <c r="I290" s="108">
        <f t="shared" si="266"/>
        <v>3238</v>
      </c>
      <c r="J290" s="108">
        <f t="shared" si="266"/>
        <v>1942</v>
      </c>
      <c r="K290" s="108">
        <f t="shared" si="266"/>
        <v>21348</v>
      </c>
      <c r="L290" s="109">
        <v>54.755403421387683</v>
      </c>
      <c r="M290" s="110">
        <v>41.156641989751051</v>
      </c>
      <c r="N290" s="110">
        <v>99.344926609362204</v>
      </c>
      <c r="O290" s="110">
        <v>111.38846009484236</v>
      </c>
      <c r="P290" s="110">
        <v>61.412537678716077</v>
      </c>
      <c r="Q290" s="110">
        <v>36.832349651657388</v>
      </c>
      <c r="R290" s="110">
        <v>404.89031944571678</v>
      </c>
      <c r="S290" s="110">
        <v>0.13523515083380175</v>
      </c>
      <c r="T290" s="110">
        <v>0.10164886640434702</v>
      </c>
      <c r="U290" s="110">
        <v>0.245362563237774</v>
      </c>
      <c r="V290" s="110">
        <v>0.2751077384298295</v>
      </c>
      <c r="W290" s="110">
        <v>0.15167697208169381</v>
      </c>
      <c r="X290" s="110">
        <v>9.0968709012553856E-2</v>
      </c>
      <c r="Y290" s="110">
        <v>1</v>
      </c>
    </row>
    <row r="291" spans="1:25" x14ac:dyDescent="0.25">
      <c r="A291" s="107" t="str">
        <f t="shared" si="236"/>
        <v>Yorkshire and the HumberAll persons75+</v>
      </c>
      <c r="B291" s="107" t="s">
        <v>184</v>
      </c>
      <c r="C291" s="107" t="s">
        <v>16</v>
      </c>
      <c r="D291" s="107" t="s">
        <v>24</v>
      </c>
      <c r="E291" s="108">
        <f t="shared" ref="E291:K291" si="267">E275+E283</f>
        <v>5938</v>
      </c>
      <c r="F291" s="108">
        <f t="shared" si="267"/>
        <v>4366</v>
      </c>
      <c r="G291" s="108">
        <f t="shared" si="267"/>
        <v>10195</v>
      </c>
      <c r="H291" s="108">
        <f t="shared" si="267"/>
        <v>13460</v>
      </c>
      <c r="I291" s="108">
        <f t="shared" si="267"/>
        <v>8840</v>
      </c>
      <c r="J291" s="108">
        <f t="shared" si="267"/>
        <v>6648</v>
      </c>
      <c r="K291" s="108">
        <f t="shared" si="267"/>
        <v>49447</v>
      </c>
      <c r="L291" s="109">
        <v>112.62126273508835</v>
      </c>
      <c r="M291" s="110">
        <v>82.806405035600491</v>
      </c>
      <c r="N291" s="110">
        <v>193.36035257396864</v>
      </c>
      <c r="O291" s="110">
        <v>255.28497750324843</v>
      </c>
      <c r="P291" s="110">
        <v>167.66115907345588</v>
      </c>
      <c r="Q291" s="110">
        <v>126.08726080546772</v>
      </c>
      <c r="R291" s="110">
        <v>937.82141772682951</v>
      </c>
      <c r="S291" s="110">
        <v>0.12008817521791008</v>
      </c>
      <c r="T291" s="110">
        <v>8.8296559953081069E-2</v>
      </c>
      <c r="U291" s="110">
        <v>0.20618035472323903</v>
      </c>
      <c r="V291" s="110">
        <v>0.27221064978664022</v>
      </c>
      <c r="W291" s="110">
        <v>0.1787772766800817</v>
      </c>
      <c r="X291" s="110">
        <v>0.13444698363904786</v>
      </c>
      <c r="Y291" s="110">
        <v>1</v>
      </c>
    </row>
    <row r="292" spans="1:25" x14ac:dyDescent="0.25">
      <c r="A292" s="107" t="str">
        <f t="shared" si="236"/>
        <v>Yorkshire and the HumberAll personsTotal</v>
      </c>
      <c r="B292" s="107" t="s">
        <v>184</v>
      </c>
      <c r="C292" s="107" t="s">
        <v>16</v>
      </c>
      <c r="D292" s="107" t="s">
        <v>6</v>
      </c>
      <c r="E292" s="108">
        <f>SUM(E285:E291)</f>
        <v>20218</v>
      </c>
      <c r="F292" s="108">
        <f t="shared" ref="F292" si="268">SUM(F285:F291)</f>
        <v>15547</v>
      </c>
      <c r="G292" s="108">
        <f t="shared" ref="G292" si="269">SUM(G285:G291)</f>
        <v>35430</v>
      </c>
      <c r="H292" s="108">
        <f t="shared" ref="H292" si="270">SUM(H285:H291)</f>
        <v>40894</v>
      </c>
      <c r="I292" s="108">
        <f t="shared" ref="I292" si="271">SUM(I285:I291)</f>
        <v>24156</v>
      </c>
      <c r="J292" s="108">
        <f t="shared" ref="J292" si="272">SUM(J285:J291)</f>
        <v>15716</v>
      </c>
      <c r="K292" s="108">
        <f t="shared" ref="K292" si="273">SUM(K285:K291)</f>
        <v>151961</v>
      </c>
      <c r="L292" s="109">
        <v>383.45851969990167</v>
      </c>
      <c r="M292" s="110">
        <v>294.86742535237767</v>
      </c>
      <c r="N292" s="110">
        <v>671.97226990639615</v>
      </c>
      <c r="O292" s="110">
        <v>775.60355646492133</v>
      </c>
      <c r="P292" s="110">
        <v>458.14739350434394</v>
      </c>
      <c r="Q292" s="110">
        <v>298.07271221701728</v>
      </c>
      <c r="R292" s="110">
        <v>2882.121877144958</v>
      </c>
      <c r="S292" s="110">
        <v>0.13304729502964577</v>
      </c>
      <c r="T292" s="110">
        <v>0.10230914510960049</v>
      </c>
      <c r="U292" s="110">
        <v>0.23315192713920019</v>
      </c>
      <c r="V292" s="110">
        <v>0.26910852126532464</v>
      </c>
      <c r="W292" s="110">
        <v>0.15896183889287382</v>
      </c>
      <c r="X292" s="110">
        <v>0.10342127256335508</v>
      </c>
      <c r="Y292" s="110">
        <v>1</v>
      </c>
    </row>
    <row r="294" spans="1:25" x14ac:dyDescent="0.25">
      <c r="A294" s="98" t="s">
        <v>239</v>
      </c>
      <c r="B294" s="113"/>
      <c r="C294" s="101"/>
      <c r="D294" s="101"/>
      <c r="E294" s="101"/>
      <c r="F294" s="101"/>
      <c r="G294" s="101"/>
      <c r="H294" s="101"/>
      <c r="I294" s="101"/>
      <c r="J294" s="101"/>
    </row>
    <row r="295" spans="1:25" ht="15" customHeight="1" x14ac:dyDescent="0.25">
      <c r="A295" s="101" t="s">
        <v>240</v>
      </c>
      <c r="B295" s="116"/>
      <c r="C295" s="114"/>
      <c r="D295" s="114"/>
      <c r="E295" s="114"/>
      <c r="F295" s="114"/>
      <c r="G295" s="114"/>
      <c r="H295" s="114"/>
      <c r="I295" s="114"/>
      <c r="J295" s="114"/>
    </row>
    <row r="296" spans="1:25" x14ac:dyDescent="0.25">
      <c r="B296" s="114"/>
      <c r="C296" s="114"/>
      <c r="D296" s="114"/>
      <c r="E296" s="114"/>
      <c r="F296" s="114"/>
      <c r="G296" s="114"/>
      <c r="H296" s="114"/>
      <c r="I296" s="114"/>
      <c r="J296" s="114"/>
    </row>
  </sheetData>
  <mergeCells count="3">
    <mergeCell ref="E3:K3"/>
    <mergeCell ref="L3:R3"/>
    <mergeCell ref="S3:Y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Contents &amp; guidance</vt:lpstr>
      <vt:lpstr>Summary</vt:lpstr>
      <vt:lpstr>By age at end of 2010</vt:lpstr>
      <vt:lpstr>By age and SCN (Eng only)</vt:lpstr>
      <vt:lpstr>By age at diagnosis</vt:lpstr>
      <vt:lpstr>By Deprivation (Eng only)</vt:lpstr>
      <vt:lpstr>Data Tab 2</vt:lpstr>
      <vt:lpstr>Data Tab 3</vt:lpstr>
      <vt:lpstr>Data Tab 4</vt:lpstr>
      <vt:lpstr>Control</vt:lpstr>
      <vt:lpstr>'By age and SCN (Eng only)'!Print_Area</vt:lpstr>
      <vt:lpstr>'By age at diagnosis'!Print_Area</vt:lpstr>
      <vt:lpstr>'By age at end of 2010'!Print_Area</vt:lpstr>
      <vt:lpstr>'By Deprivation (Eng only)'!Print_Area</vt:lpstr>
      <vt:lpstr>'Contents &amp; guidance'!Print_Area</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2013-12-16T15:21:20Z</dcterms:modified>
</cp:coreProperties>
</file>